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Graph" sheetId="1" r:id="rId1"/>
    <sheet name="Free Fall" sheetId="2" r:id="rId2"/>
  </sheets>
  <definedNames>
    <definedName name="g">'Free Fall'!$N$2</definedName>
    <definedName name="h">'Free Fall'!$B$2</definedName>
    <definedName name="k">'Free Fall'!$N$1</definedName>
    <definedName name="m">'Free Fall'!$N$3</definedName>
    <definedName name="t">'Free Fall'!$A$6:$A$65</definedName>
    <definedName name="v0">'Free Fall'!$B$1</definedName>
  </definedNames>
  <calcPr fullCalcOnLoad="1"/>
</workbook>
</file>

<file path=xl/sharedStrings.xml><?xml version="1.0" encoding="utf-8"?>
<sst xmlns="http://schemas.openxmlformats.org/spreadsheetml/2006/main" count="23" uniqueCount="23">
  <si>
    <t>v0</t>
  </si>
  <si>
    <t>m/s</t>
  </si>
  <si>
    <t>h</t>
  </si>
  <si>
    <t>s</t>
  </si>
  <si>
    <t>t</t>
  </si>
  <si>
    <t>K1</t>
  </si>
  <si>
    <t>K2</t>
  </si>
  <si>
    <t>K3</t>
  </si>
  <si>
    <t>K4</t>
  </si>
  <si>
    <t>sum(K)*h/6</t>
  </si>
  <si>
    <t>Euler</t>
  </si>
  <si>
    <t>Analytical</t>
  </si>
  <si>
    <t>R-K 4th Order</t>
  </si>
  <si>
    <t>RK error</t>
  </si>
  <si>
    <t>E error</t>
  </si>
  <si>
    <t xml:space="preserve">k </t>
  </si>
  <si>
    <t xml:space="preserve"> kg/m</t>
  </si>
  <si>
    <t xml:space="preserve"> m/s^2</t>
  </si>
  <si>
    <t xml:space="preserve"> kg</t>
  </si>
  <si>
    <t xml:space="preserve">g </t>
  </si>
  <si>
    <t xml:space="preserve">m </t>
  </si>
  <si>
    <t>y'</t>
  </si>
  <si>
    <t>h*y'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</si>
</sst>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E+00"/>
    <numFmt numFmtId="171" formatCode="0.000E+00"/>
    <numFmt numFmtId="172" formatCode="0.000000"/>
    <numFmt numFmtId="173" formatCode="0.00000"/>
    <numFmt numFmtId="174" formatCode="0.00000E+00"/>
    <numFmt numFmtId="175" formatCode="0.000000E+00"/>
    <numFmt numFmtId="176" formatCode="0.0%"/>
    <numFmt numFmtId="177" formatCode="0.000%"/>
    <numFmt numFmtId="178" formatCode="0.0000%"/>
    <numFmt numFmtId="179" formatCode="0.00000000000%"/>
    <numFmt numFmtId="180" formatCode="0.E+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76" fontId="0" fillId="0" borderId="0" xfId="21" applyNumberFormat="1" applyAlignment="1">
      <alignment/>
    </xf>
    <xf numFmtId="10" fontId="0" fillId="0" borderId="0" xfId="21" applyNumberFormat="1" applyAlignment="1">
      <alignment/>
    </xf>
    <xf numFmtId="178" fontId="0" fillId="0" borderId="0" xfId="21" applyNumberFormat="1" applyAlignment="1">
      <alignment/>
    </xf>
    <xf numFmtId="180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4325"/>
          <c:w val="0.91875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'Free Fall'!$B$5</c:f>
              <c:strCache>
                <c:ptCount val="1"/>
                <c:pt idx="0">
                  <c:v>Euler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'Free Fall'!$A$6:$A$56</c:f>
              <c:numCache>
                <c:ptCount val="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</c:numCache>
            </c:numRef>
          </c:xVal>
          <c:yVal>
            <c:numRef>
              <c:f>'Free Fall'!$B$6:$B$56</c:f>
              <c:numCache>
                <c:ptCount val="51"/>
                <c:pt idx="0">
                  <c:v>0</c:v>
                </c:pt>
                <c:pt idx="1">
                  <c:v>-1.9620000000000002</c:v>
                </c:pt>
                <c:pt idx="2">
                  <c:v>-3.8470111200000003</c:v>
                </c:pt>
                <c:pt idx="3">
                  <c:v>-5.513021228851928</c:v>
                </c:pt>
                <c:pt idx="4">
                  <c:v>-6.867153167456488</c:v>
                </c:pt>
                <c:pt idx="5">
                  <c:v>-7.885997314950335</c:v>
                </c:pt>
                <c:pt idx="6">
                  <c:v>-8.604218241922258</c:v>
                </c:pt>
                <c:pt idx="7">
                  <c:v>-9.085566810829702</c:v>
                </c:pt>
                <c:pt idx="8">
                  <c:v>-9.396616325348697</c:v>
                </c:pt>
                <c:pt idx="9">
                  <c:v>-9.592688358032504</c:v>
                </c:pt>
                <c:pt idx="10">
                  <c:v>-9.714294959345857</c:v>
                </c:pt>
                <c:pt idx="11">
                  <c:v>-9.78894442820241</c:v>
                </c:pt>
                <c:pt idx="12">
                  <c:v>-9.834475767833709</c:v>
                </c:pt>
                <c:pt idx="13">
                  <c:v>-9.86213749527154</c:v>
                </c:pt>
                <c:pt idx="14">
                  <c:v>-9.878902375758724</c:v>
                </c:pt>
                <c:pt idx="15">
                  <c:v>-9.889048132763296</c:v>
                </c:pt>
                <c:pt idx="16">
                  <c:v>-9.895182673321111</c:v>
                </c:pt>
                <c:pt idx="17">
                  <c:v>-9.898889870553225</c:v>
                </c:pt>
                <c:pt idx="18">
                  <c:v>-9.9011294571664</c:v>
                </c:pt>
                <c:pt idx="19">
                  <c:v>-9.902482166615036</c:v>
                </c:pt>
                <c:pt idx="20">
                  <c:v>-9.90329910541246</c:v>
                </c:pt>
                <c:pt idx="21">
                  <c:v>-9.903792441987195</c:v>
                </c:pt>
                <c:pt idx="22">
                  <c:v>-9.90409034730794</c:v>
                </c:pt>
                <c:pt idx="23">
                  <c:v>-9.904270235155174</c:v>
                </c:pt>
                <c:pt idx="24">
                  <c:v>-9.90437885733556</c:v>
                </c:pt>
                <c:pt idx="25">
                  <c:v>-9.904444446342847</c:v>
                </c:pt>
                <c:pt idx="26">
                  <c:v>-9.904484050529014</c:v>
                </c:pt>
                <c:pt idx="27">
                  <c:v>-9.904507964385342</c:v>
                </c:pt>
                <c:pt idx="28">
                  <c:v>-9.904522404053889</c:v>
                </c:pt>
                <c:pt idx="29">
                  <c:v>-9.90453112300578</c:v>
                </c:pt>
                <c:pt idx="30">
                  <c:v>-9.904536387673977</c:v>
                </c:pt>
                <c:pt idx="31">
                  <c:v>-9.90453956657882</c:v>
                </c:pt>
                <c:pt idx="32">
                  <c:v>-9.904541486060312</c:v>
                </c:pt>
                <c:pt idx="33">
                  <c:v>-9.904542645078516</c:v>
                </c:pt>
                <c:pt idx="34">
                  <c:v>-9.904543344914938</c:v>
                </c:pt>
                <c:pt idx="35">
                  <c:v>-9.904543767488962</c:v>
                </c:pt>
                <c:pt idx="36">
                  <c:v>-9.904544022646872</c:v>
                </c:pt>
                <c:pt idx="37">
                  <c:v>-9.904544176715875</c:v>
                </c:pt>
                <c:pt idx="38">
                  <c:v>-9.904544269745548</c:v>
                </c:pt>
                <c:pt idx="39">
                  <c:v>-9.904544325918561</c:v>
                </c:pt>
                <c:pt idx="40">
                  <c:v>-9.90454435983685</c:v>
                </c:pt>
                <c:pt idx="41">
                  <c:v>-9.904544380317331</c:v>
                </c:pt>
                <c:pt idx="42">
                  <c:v>-9.90454439268382</c:v>
                </c:pt>
                <c:pt idx="43">
                  <c:v>-9.904544400150929</c:v>
                </c:pt>
                <c:pt idx="44">
                  <c:v>-9.904544404659706</c:v>
                </c:pt>
                <c:pt idx="45">
                  <c:v>-9.904544407382188</c:v>
                </c:pt>
                <c:pt idx="46">
                  <c:v>-9.904544409026073</c:v>
                </c:pt>
                <c:pt idx="47">
                  <c:v>-9.90454441001868</c:v>
                </c:pt>
                <c:pt idx="48">
                  <c:v>-9.904544410618033</c:v>
                </c:pt>
                <c:pt idx="49">
                  <c:v>-9.904544410979934</c:v>
                </c:pt>
                <c:pt idx="50">
                  <c:v>-9.904544411198456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'Free Fall'!$F$5</c:f>
              <c:strCache>
                <c:ptCount val="1"/>
                <c:pt idx="0">
                  <c:v>R-K 4th Order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'Free Fall'!$A$6:$A$56</c:f>
              <c:numCache>
                <c:ptCount val="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</c:numCache>
            </c:numRef>
          </c:xVal>
          <c:yVal>
            <c:numRef>
              <c:f>'Free Fall'!$F$6:$F$56</c:f>
              <c:numCache>
                <c:ptCount val="51"/>
                <c:pt idx="0">
                  <c:v>0</c:v>
                </c:pt>
                <c:pt idx="1">
                  <c:v>-1.9367079507476344</c:v>
                </c:pt>
                <c:pt idx="2">
                  <c:v>-3.7307540826462264</c:v>
                </c:pt>
                <c:pt idx="3">
                  <c:v>-5.278625300741841</c:v>
                </c:pt>
                <c:pt idx="4">
                  <c:v>-6.534302531418944</c:v>
                </c:pt>
                <c:pt idx="5">
                  <c:v>-7.503012538496697</c:v>
                </c:pt>
                <c:pt idx="6">
                  <c:v>-8.221764645822688</c:v>
                </c:pt>
                <c:pt idx="7">
                  <c:v>-8.739781104726209</c:v>
                </c:pt>
                <c:pt idx="8">
                  <c:v>-9.105357082916216</c:v>
                </c:pt>
                <c:pt idx="9">
                  <c:v>-9.359542065860445</c:v>
                </c:pt>
                <c:pt idx="10">
                  <c:v>-9.534454167685684</c:v>
                </c:pt>
                <c:pt idx="11">
                  <c:v>-9.653959451018697</c:v>
                </c:pt>
                <c:pt idx="12">
                  <c:v>-9.735211120035862</c:v>
                </c:pt>
                <c:pt idx="13">
                  <c:v>-9.790270796743645</c:v>
                </c:pt>
                <c:pt idx="14">
                  <c:v>-9.827497634956565</c:v>
                </c:pt>
                <c:pt idx="15">
                  <c:v>-9.85262902985238</c:v>
                </c:pt>
                <c:pt idx="16">
                  <c:v>-9.869577480096416</c:v>
                </c:pt>
                <c:pt idx="17">
                  <c:v>-9.8809994723542</c:v>
                </c:pt>
                <c:pt idx="18">
                  <c:v>-9.88869344257014</c:v>
                </c:pt>
                <c:pt idx="19">
                  <c:v>-9.89387454565502</c:v>
                </c:pt>
                <c:pt idx="20">
                  <c:v>-9.897362748794096</c:v>
                </c:pt>
                <c:pt idx="21">
                  <c:v>-9.899710863074718</c:v>
                </c:pt>
                <c:pt idx="22">
                  <c:v>-9.901291364545909</c:v>
                </c:pt>
                <c:pt idx="23">
                  <c:v>-9.902355121598275</c:v>
                </c:pt>
                <c:pt idx="24">
                  <c:v>-9.903071052435843</c:v>
                </c:pt>
                <c:pt idx="25">
                  <c:v>-9.903552874790208</c:v>
                </c:pt>
                <c:pt idx="26">
                  <c:v>-9.90387713543858</c:v>
                </c:pt>
                <c:pt idx="27">
                  <c:v>-9.904095356054588</c:v>
                </c:pt>
                <c:pt idx="28">
                  <c:v>-9.904242212639437</c:v>
                </c:pt>
                <c:pt idx="29">
                  <c:v>-9.904341042562663</c:v>
                </c:pt>
                <c:pt idx="30">
                  <c:v>-9.904407551763995</c:v>
                </c:pt>
                <c:pt idx="31">
                  <c:v>-9.90445231008882</c:v>
                </c:pt>
                <c:pt idx="32">
                  <c:v>-9.904482430792822</c:v>
                </c:pt>
                <c:pt idx="33">
                  <c:v>-9.904502700892145</c:v>
                </c:pt>
                <c:pt idx="34">
                  <c:v>-9.904516341894205</c:v>
                </c:pt>
                <c:pt idx="35">
                  <c:v>-9.904525521762057</c:v>
                </c:pt>
                <c:pt idx="36">
                  <c:v>-9.904531699456461</c:v>
                </c:pt>
                <c:pt idx="37">
                  <c:v>-9.904535856803726</c:v>
                </c:pt>
                <c:pt idx="38">
                  <c:v>-9.904538654535726</c:v>
                </c:pt>
                <c:pt idx="39">
                  <c:v>-9.904540537299651</c:v>
                </c:pt>
                <c:pt idx="40">
                  <c:v>-9.904541804325843</c:v>
                </c:pt>
                <c:pt idx="41">
                  <c:v>-9.904542656984674</c:v>
                </c:pt>
                <c:pt idx="42">
                  <c:v>-9.904543230790537</c:v>
                </c:pt>
                <c:pt idx="43">
                  <c:v>-9.904543616939309</c:v>
                </c:pt>
                <c:pt idx="44">
                  <c:v>-9.904543876802236</c:v>
                </c:pt>
                <c:pt idx="45">
                  <c:v>-9.904544051679759</c:v>
                </c:pt>
                <c:pt idx="46">
                  <c:v>-9.904544169365447</c:v>
                </c:pt>
                <c:pt idx="47">
                  <c:v>-9.904544248563283</c:v>
                </c:pt>
                <c:pt idx="48">
                  <c:v>-9.904544301860309</c:v>
                </c:pt>
                <c:pt idx="49">
                  <c:v>-9.904544337727108</c:v>
                </c:pt>
                <c:pt idx="50">
                  <c:v>-9.904544361864053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'Free Fall'!$M$5</c:f>
              <c:strCache>
                <c:ptCount val="1"/>
                <c:pt idx="0">
                  <c:v>Analytical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'Free Fall'!$A$6:$A$56</c:f>
              <c:numCache>
                <c:ptCount val="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</c:numCache>
            </c:numRef>
          </c:xVal>
          <c:yVal>
            <c:numRef>
              <c:f>'Free Fall'!$M$6:$M$56</c:f>
              <c:numCache>
                <c:ptCount val="51"/>
                <c:pt idx="0">
                  <c:v>0</c:v>
                </c:pt>
                <c:pt idx="1">
                  <c:v>-1.9367335482514179</c:v>
                </c:pt>
                <c:pt idx="2">
                  <c:v>-3.730816170845246</c:v>
                </c:pt>
                <c:pt idx="3">
                  <c:v>-5.278741769540467</c:v>
                </c:pt>
                <c:pt idx="4">
                  <c:v>-6.534482566659373</c:v>
                </c:pt>
                <c:pt idx="5">
                  <c:v>-7.50324736604784</c:v>
                </c:pt>
                <c:pt idx="6">
                  <c:v>-8.22203145610031</c:v>
                </c:pt>
                <c:pt idx="7">
                  <c:v>-8.7400534923467</c:v>
                </c:pt>
                <c:pt idx="8">
                  <c:v>-9.105613456172653</c:v>
                </c:pt>
                <c:pt idx="9">
                  <c:v>-9.35976899559587</c:v>
                </c:pt>
                <c:pt idx="10">
                  <c:v>-9.534645904705059</c:v>
                </c:pt>
                <c:pt idx="11">
                  <c:v>-9.654115798065698</c:v>
                </c:pt>
                <c:pt idx="12">
                  <c:v>-9.735335158523801</c:v>
                </c:pt>
                <c:pt idx="13">
                  <c:v>-9.79036711315936</c:v>
                </c:pt>
                <c:pt idx="14">
                  <c:v>-9.827571162289075</c:v>
                </c:pt>
                <c:pt idx="15">
                  <c:v>-9.852684396392348</c:v>
                </c:pt>
                <c:pt idx="16">
                  <c:v>-9.869618708026877</c:v>
                </c:pt>
                <c:pt idx="17">
                  <c:v>-9.881029889697995</c:v>
                </c:pt>
                <c:pt idx="18">
                  <c:v>-9.888715710952043</c:v>
                </c:pt>
                <c:pt idx="19">
                  <c:v>-9.893890741591257</c:v>
                </c:pt>
                <c:pt idx="20">
                  <c:v>-9.897374462144631</c:v>
                </c:pt>
                <c:pt idx="21">
                  <c:v>-9.899719293357832</c:v>
                </c:pt>
                <c:pt idx="22">
                  <c:v>-9.901297406209027</c:v>
                </c:pt>
                <c:pt idx="23">
                  <c:v>-9.902359435243257</c:v>
                </c:pt>
                <c:pt idx="24">
                  <c:v>-9.903074122087592</c:v>
                </c:pt>
                <c:pt idx="25">
                  <c:v>-9.903555052723776</c:v>
                </c:pt>
                <c:pt idx="26">
                  <c:v>-9.903878676576616</c:v>
                </c:pt>
                <c:pt idx="27">
                  <c:v>-9.904096443960857</c:v>
                </c:pt>
                <c:pt idx="28">
                  <c:v>-9.904242978924982</c:v>
                </c:pt>
                <c:pt idx="29">
                  <c:v>-9.90434158123226</c:v>
                </c:pt>
                <c:pt idx="30">
                  <c:v>-9.90440792973619</c:v>
                </c:pt>
                <c:pt idx="31">
                  <c:v>-9.90445257485763</c:v>
                </c:pt>
                <c:pt idx="32">
                  <c:v>-9.90448261597532</c:v>
                </c:pt>
                <c:pt idx="33">
                  <c:v>-9.904502830225166</c:v>
                </c:pt>
                <c:pt idx="34">
                  <c:v>-9.904516432101161</c:v>
                </c:pt>
                <c:pt idx="35">
                  <c:v>-9.90452558460144</c:v>
                </c:pt>
                <c:pt idx="36">
                  <c:v>-9.904531743180586</c:v>
                </c:pt>
                <c:pt idx="37">
                  <c:v>-9.904535887194394</c:v>
                </c:pt>
                <c:pt idx="38">
                  <c:v>-9.904538675637486</c:v>
                </c:pt>
                <c:pt idx="39">
                  <c:v>-9.904540551937705</c:v>
                </c:pt>
                <c:pt idx="40">
                  <c:v>-9.904541814470997</c:v>
                </c:pt>
                <c:pt idx="41">
                  <c:v>-9.904542664010005</c:v>
                </c:pt>
                <c:pt idx="42">
                  <c:v>-9.904543235651568</c:v>
                </c:pt>
                <c:pt idx="43">
                  <c:v>-9.90454362030026</c:v>
                </c:pt>
                <c:pt idx="44">
                  <c:v>-9.904543879124361</c:v>
                </c:pt>
                <c:pt idx="45">
                  <c:v>-9.904544053283056</c:v>
                </c:pt>
                <c:pt idx="46">
                  <c:v>-9.904544170471725</c:v>
                </c:pt>
                <c:pt idx="47">
                  <c:v>-9.904544249326145</c:v>
                </c:pt>
                <c:pt idx="48">
                  <c:v>-9.904544302386055</c:v>
                </c:pt>
                <c:pt idx="49">
                  <c:v>-9.904544338089238</c:v>
                </c:pt>
                <c:pt idx="50">
                  <c:v>-9.90454436211335</c:v>
                </c:pt>
              </c:numCache>
            </c:numRef>
          </c:yVal>
          <c:smooth val="0"/>
        </c:ser>
        <c:axId val="35689299"/>
        <c:axId val="52768236"/>
      </c:scatterChart>
      <c:valAx>
        <c:axId val="3568929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68236"/>
        <c:crossesAt val="-12"/>
        <c:crossBetween val="midCat"/>
        <c:dispUnits/>
      </c:valAx>
      <c:valAx>
        <c:axId val="52768236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892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63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8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0.191</cdr:y>
    </cdr:from>
    <cdr:to>
      <cdr:x>0.8885</cdr:x>
      <cdr:y>0.40825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1123950"/>
          <a:ext cx="1685925" cy="1285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 = 1 kg
k = 0.1 kg/m
h = 0.2 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15025"/>
    <xdr:graphicFrame>
      <xdr:nvGraphicFramePr>
        <xdr:cNvPr id="1" name="Shape 1025"/>
        <xdr:cNvGraphicFramePr/>
      </xdr:nvGraphicFramePr>
      <xdr:xfrm>
        <a:off x="0" y="0"/>
        <a:ext cx="86963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57"/>
  <sheetViews>
    <sheetView workbookViewId="0" topLeftCell="A1">
      <selection activeCell="G6" sqref="G6:J56"/>
    </sheetView>
  </sheetViews>
  <sheetFormatPr defaultColWidth="9.140625" defaultRowHeight="12.75"/>
  <cols>
    <col min="11" max="11" width="10.28125" style="0" bestFit="1" customWidth="1"/>
    <col min="14" max="14" width="8.421875" style="0" bestFit="1" customWidth="1"/>
    <col min="15" max="15" width="12.57421875" style="0" customWidth="1"/>
    <col min="16" max="16" width="10.421875" style="0" bestFit="1" customWidth="1"/>
    <col min="18" max="18" width="20.57421875" style="0" bestFit="1" customWidth="1"/>
  </cols>
  <sheetData>
    <row r="1" spans="1:15" ht="12.75">
      <c r="A1" t="s">
        <v>0</v>
      </c>
      <c r="B1">
        <v>0</v>
      </c>
      <c r="C1" t="s">
        <v>1</v>
      </c>
      <c r="M1" t="s">
        <v>15</v>
      </c>
      <c r="N1">
        <v>0.1</v>
      </c>
      <c r="O1" t="s">
        <v>16</v>
      </c>
    </row>
    <row r="2" spans="1:15" ht="12.75">
      <c r="A2" t="s">
        <v>2</v>
      </c>
      <c r="B2">
        <v>0.2</v>
      </c>
      <c r="C2" t="s">
        <v>3</v>
      </c>
      <c r="M2" t="s">
        <v>19</v>
      </c>
      <c r="N2">
        <v>9.81</v>
      </c>
      <c r="O2" t="s">
        <v>17</v>
      </c>
    </row>
    <row r="3" spans="13:15" ht="12.75">
      <c r="M3" t="s">
        <v>20</v>
      </c>
      <c r="N3">
        <v>1</v>
      </c>
      <c r="O3" t="s">
        <v>18</v>
      </c>
    </row>
    <row r="4" spans="14:16" ht="12.75">
      <c r="N4" s="3">
        <f>MAX(N6:N56)</f>
        <v>0.000272387620491088</v>
      </c>
      <c r="O4" s="3"/>
      <c r="P4" s="1">
        <f>MAX(P6:P56)</f>
        <v>0.3827499489024948</v>
      </c>
    </row>
    <row r="5" spans="1:16" ht="12.75">
      <c r="A5" t="s">
        <v>4</v>
      </c>
      <c r="B5" t="s">
        <v>10</v>
      </c>
      <c r="C5" t="s">
        <v>21</v>
      </c>
      <c r="D5" t="s">
        <v>22</v>
      </c>
      <c r="F5" t="s">
        <v>12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M5" t="s">
        <v>11</v>
      </c>
      <c r="N5" t="s">
        <v>13</v>
      </c>
      <c r="P5" t="s">
        <v>14</v>
      </c>
    </row>
    <row r="6" spans="1:16" ht="12.75">
      <c r="A6">
        <v>0</v>
      </c>
      <c r="B6">
        <f>v0</f>
        <v>0</v>
      </c>
      <c r="C6">
        <f>yPrime(B6,A6)</f>
        <v>-9.81</v>
      </c>
      <c r="D6" s="1">
        <f aca="true" t="shared" si="0" ref="D6:D37">C6*h</f>
        <v>-1.9620000000000002</v>
      </c>
      <c r="F6">
        <f>v0</f>
        <v>0</v>
      </c>
      <c r="G6" s="2">
        <f>yPrime(F6,A6)</f>
        <v>-9.81</v>
      </c>
      <c r="H6" s="2">
        <f>yPrime(F6+(h/2)*G6,A6)</f>
        <v>-9.7137639</v>
      </c>
      <c r="I6" s="2">
        <f>yPrime(F6+(h/2)*H6,A6)</f>
        <v>-9.715642790895057</v>
      </c>
      <c r="J6" s="2">
        <f>yPrime(F6+h*I6,A6)</f>
        <v>-9.432425140638916</v>
      </c>
      <c r="K6" s="1">
        <f aca="true" t="shared" si="1" ref="K6:K37">h/6*(G6+2*H6+2*I6+J6)</f>
        <v>-1.9367079507476344</v>
      </c>
      <c r="M6">
        <f aca="true" t="shared" si="2" ref="M6:M37">SQRT(m*g/k)*TANH(ATANH(SQRT(k/(m*g))*v0)-SQRT(g*k/m)*t)</f>
        <v>0</v>
      </c>
      <c r="N6">
        <f>ABS(F6-M6)</f>
        <v>0</v>
      </c>
      <c r="P6">
        <f>ABS(B6-M6)</f>
        <v>0</v>
      </c>
    </row>
    <row r="7" spans="1:17" ht="12.75">
      <c r="A7" s="2">
        <f aca="true" t="shared" si="3" ref="A7:A38">A6+h</f>
        <v>0.2</v>
      </c>
      <c r="B7" s="1">
        <f>B6+D6</f>
        <v>-1.9620000000000002</v>
      </c>
      <c r="C7" s="2">
        <f>yPrime(B7,A7)</f>
        <v>-9.4250556</v>
      </c>
      <c r="D7" s="1">
        <f t="shared" si="0"/>
        <v>-1.8850111200000002</v>
      </c>
      <c r="F7" s="1">
        <f>F6+K6</f>
        <v>-1.9367079507476344</v>
      </c>
      <c r="G7" s="2">
        <f aca="true" t="shared" si="4" ref="G7:G56">yPrime(F7,A7)</f>
        <v>-9.43491623135109</v>
      </c>
      <c r="H7" s="2">
        <f>yPrime(F7+(h/2)*G7,A7)</f>
        <v>-8.980445041460566</v>
      </c>
      <c r="I7" s="2">
        <f>yPrime(F7+(h/2)*H7,A7)</f>
        <v>-9.00641785194742</v>
      </c>
      <c r="J7" s="2">
        <f>yPrime(F7+h*I7,A7)</f>
        <v>-8.412741938790703</v>
      </c>
      <c r="K7" s="1">
        <f t="shared" si="1"/>
        <v>-1.794046131898592</v>
      </c>
      <c r="M7" s="1">
        <f t="shared" si="2"/>
        <v>-1.9367335482514179</v>
      </c>
      <c r="N7" s="3">
        <f aca="true" t="shared" si="5" ref="N7:N56">ABS(F7-M7)</f>
        <v>2.5597503783503228E-05</v>
      </c>
      <c r="O7" s="6">
        <f>ABS(N7/M7)</f>
        <v>1.3216843280591678E-05</v>
      </c>
      <c r="P7" s="3">
        <f aca="true" t="shared" si="6" ref="P7:P56">ABS(B7-M7)</f>
        <v>0.02526645174858233</v>
      </c>
      <c r="Q7" s="4">
        <f>-P7/M7</f>
        <v>0.01304591009506402</v>
      </c>
    </row>
    <row r="8" spans="1:17" ht="12.75">
      <c r="A8" s="2">
        <f t="shared" si="3"/>
        <v>0.4</v>
      </c>
      <c r="B8" s="1">
        <f aca="true" t="shared" si="7" ref="B8:B19">B7+D7</f>
        <v>-3.8470111200000003</v>
      </c>
      <c r="C8" s="2">
        <f aca="true" t="shared" si="8" ref="C8:C56">yPrime(B8,A8)</f>
        <v>-8.330050544259635</v>
      </c>
      <c r="D8" s="1">
        <f t="shared" si="0"/>
        <v>-1.666010108851927</v>
      </c>
      <c r="F8" s="1">
        <f aca="true" t="shared" si="9" ref="F8:F53">F7+K7</f>
        <v>-3.7307540826462264</v>
      </c>
      <c r="G8" s="2">
        <f t="shared" si="4"/>
        <v>-8.418147397481851</v>
      </c>
      <c r="H8" s="2">
        <f>yPrime(F8+(h/2)*G8,A8)</f>
        <v>-7.719161436446658</v>
      </c>
      <c r="I8" s="2">
        <f>yPrime(F8+(h/2)*H8,A8)</f>
        <v>-7.782596083327354</v>
      </c>
      <c r="J8" s="2">
        <f>yPrime(F8+h*I8,A8)</f>
        <v>-7.014474105838561</v>
      </c>
      <c r="K8" s="1">
        <f t="shared" si="1"/>
        <v>-1.5478712180956147</v>
      </c>
      <c r="M8" s="1">
        <f t="shared" si="2"/>
        <v>-3.730816170845246</v>
      </c>
      <c r="N8" s="3">
        <f t="shared" si="5"/>
        <v>6.208819901942775E-05</v>
      </c>
      <c r="O8" s="6">
        <f aca="true" t="shared" si="10" ref="O8:O56">ABS(N8/M8)</f>
        <v>1.6641988287876746E-05</v>
      </c>
      <c r="P8" s="3">
        <f t="shared" si="6"/>
        <v>0.11619494915475448</v>
      </c>
      <c r="Q8" s="4">
        <f aca="true" t="shared" si="11" ref="Q8:Q56">-P8/M8</f>
        <v>0.031144646059693044</v>
      </c>
    </row>
    <row r="9" spans="1:17" ht="12.75">
      <c r="A9" s="2">
        <f t="shared" si="3"/>
        <v>0.6000000000000001</v>
      </c>
      <c r="B9" s="1">
        <f t="shared" si="7"/>
        <v>-5.513021228851928</v>
      </c>
      <c r="C9" s="2">
        <f t="shared" si="8"/>
        <v>-6.7706596930227985</v>
      </c>
      <c r="D9" s="1">
        <f t="shared" si="0"/>
        <v>-1.3541319386045598</v>
      </c>
      <c r="F9" s="1">
        <f t="shared" si="9"/>
        <v>-5.278625300741841</v>
      </c>
      <c r="G9" s="2">
        <f t="shared" si="4"/>
        <v>-7.023611493436811</v>
      </c>
      <c r="H9" s="2">
        <f>yPrime(F9+(h/2)*G9,A9)</f>
        <v>-6.232780108389338</v>
      </c>
      <c r="I9" s="2">
        <f>yPrime(F9+(h/2)*H9,A9)</f>
        <v>-6.326753730075188</v>
      </c>
      <c r="J9" s="2">
        <f>yPrime(F9+h*I9,A9)</f>
        <v>-5.527637749947221</v>
      </c>
      <c r="K9" s="1">
        <f t="shared" si="1"/>
        <v>-1.2556772306771027</v>
      </c>
      <c r="M9" s="1">
        <f t="shared" si="2"/>
        <v>-5.278741769540467</v>
      </c>
      <c r="N9" s="3">
        <f t="shared" si="5"/>
        <v>0.00011646879862592385</v>
      </c>
      <c r="O9" s="6">
        <f t="shared" si="10"/>
        <v>2.206374240505098E-05</v>
      </c>
      <c r="P9" s="3">
        <f t="shared" si="6"/>
        <v>0.23427945931146077</v>
      </c>
      <c r="Q9" s="4">
        <f t="shared" si="11"/>
        <v>0.04438168592813276</v>
      </c>
    </row>
    <row r="10" spans="1:17" ht="12.75">
      <c r="A10" s="2">
        <f t="shared" si="3"/>
        <v>0.8</v>
      </c>
      <c r="B10" s="1">
        <f t="shared" si="7"/>
        <v>-6.867153167456488</v>
      </c>
      <c r="C10" s="2">
        <f t="shared" si="8"/>
        <v>-5.094220737469233</v>
      </c>
      <c r="D10" s="1">
        <f t="shared" si="0"/>
        <v>-1.0188441474938468</v>
      </c>
      <c r="F10" s="1">
        <f t="shared" si="9"/>
        <v>-6.534302531418944</v>
      </c>
      <c r="G10" s="2">
        <f t="shared" si="4"/>
        <v>-5.540289042789198</v>
      </c>
      <c r="H10" s="2">
        <f>yPrime(F10+(h/2)*G10,A10)</f>
        <v>-4.785555745769747</v>
      </c>
      <c r="I10" s="2">
        <f>yPrime(F10+(h/2)*H10,A10)</f>
        <v>-4.891982118516735</v>
      </c>
      <c r="J10" s="2">
        <f>yPrime(F10+h*I10,A10)</f>
        <v>-4.165935440970444</v>
      </c>
      <c r="K10" s="1">
        <f t="shared" si="1"/>
        <v>-0.9687100070777535</v>
      </c>
      <c r="M10" s="1">
        <f t="shared" si="2"/>
        <v>-6.534482566659373</v>
      </c>
      <c r="N10" s="3">
        <f t="shared" si="5"/>
        <v>0.00018003524042953245</v>
      </c>
      <c r="O10" s="6">
        <f t="shared" si="10"/>
        <v>2.755156794634651E-05</v>
      </c>
      <c r="P10" s="3">
        <f t="shared" si="6"/>
        <v>0.3326706007971145</v>
      </c>
      <c r="Q10" s="4">
        <f t="shared" si="11"/>
        <v>0.05091001428245999</v>
      </c>
    </row>
    <row r="11" spans="1:17" ht="12.75">
      <c r="A11" s="2">
        <f t="shared" si="3"/>
        <v>1</v>
      </c>
      <c r="B11" s="1">
        <f t="shared" si="7"/>
        <v>-7.885997314950335</v>
      </c>
      <c r="C11" s="2">
        <f t="shared" si="8"/>
        <v>-3.5911046348596107</v>
      </c>
      <c r="D11" s="1">
        <f t="shared" si="0"/>
        <v>-0.7182209269719222</v>
      </c>
      <c r="F11" s="1">
        <f t="shared" si="9"/>
        <v>-7.503012538496697</v>
      </c>
      <c r="G11" s="2">
        <f t="shared" si="4"/>
        <v>-4.180480284716135</v>
      </c>
      <c r="H11" s="2">
        <f>yPrime(F11+(h/2)*G11,A11)</f>
        <v>-3.5356799494419677</v>
      </c>
      <c r="I11" s="2">
        <f>yPrime(F11+(h/2)*H11,A11)</f>
        <v>-3.637414232155759</v>
      </c>
      <c r="J11" s="2">
        <f>yPrime(F11+h*I11,A11)</f>
        <v>-3.0358945718681376</v>
      </c>
      <c r="K11" s="1">
        <f t="shared" si="1"/>
        <v>-0.7187521073259908</v>
      </c>
      <c r="M11" s="1">
        <f t="shared" si="2"/>
        <v>-7.50324736604784</v>
      </c>
      <c r="N11" s="3">
        <f t="shared" si="5"/>
        <v>0.00023482755114301312</v>
      </c>
      <c r="O11" s="6">
        <f t="shared" si="10"/>
        <v>3.129678920164711E-05</v>
      </c>
      <c r="P11" s="3">
        <f t="shared" si="6"/>
        <v>0.3827499489024948</v>
      </c>
      <c r="Q11" s="4">
        <f t="shared" si="11"/>
        <v>0.05101123956467656</v>
      </c>
    </row>
    <row r="12" spans="1:18" ht="12.75">
      <c r="A12" s="2">
        <f t="shared" si="3"/>
        <v>1.2</v>
      </c>
      <c r="B12" s="1">
        <f t="shared" si="7"/>
        <v>-8.604218241922258</v>
      </c>
      <c r="C12" s="2">
        <f t="shared" si="8"/>
        <v>-2.4067428445372254</v>
      </c>
      <c r="D12" s="1">
        <f t="shared" si="0"/>
        <v>-0.4813485689074451</v>
      </c>
      <c r="F12" s="1">
        <f t="shared" si="9"/>
        <v>-8.221764645822688</v>
      </c>
      <c r="G12" s="2">
        <f t="shared" si="4"/>
        <v>-3.0502586108700136</v>
      </c>
      <c r="H12" s="2">
        <f>yPrime(F12+(h/2)*G12,A12)</f>
        <v>-2.5393843651274803</v>
      </c>
      <c r="I12" s="2">
        <f>yPrime(F12+(h/2)*H12,A12)</f>
        <v>-2.6262457260089596</v>
      </c>
      <c r="J12" s="2">
        <f>yPrime(F12+h*I12,A12)</f>
        <v>-2.1589749739627546</v>
      </c>
      <c r="K12" s="1">
        <f t="shared" si="1"/>
        <v>-0.5180164589035215</v>
      </c>
      <c r="M12" s="1">
        <f t="shared" si="2"/>
        <v>-8.22203145610031</v>
      </c>
      <c r="N12" s="3">
        <f t="shared" si="5"/>
        <v>0.0002668102776226533</v>
      </c>
      <c r="O12" s="6">
        <f t="shared" si="10"/>
        <v>3.2450651526599824E-05</v>
      </c>
      <c r="P12" s="3">
        <f t="shared" si="6"/>
        <v>0.382186785821947</v>
      </c>
      <c r="Q12" s="4">
        <f t="shared" si="11"/>
        <v>0.04648325512527499</v>
      </c>
      <c r="R12" s="7">
        <f>Q12/O12</f>
        <v>1432.4290249510902</v>
      </c>
    </row>
    <row r="13" spans="1:17" ht="12.75">
      <c r="A13" s="2">
        <f t="shared" si="3"/>
        <v>1.4</v>
      </c>
      <c r="B13" s="1">
        <f t="shared" si="7"/>
        <v>-9.085566810829702</v>
      </c>
      <c r="C13" s="2">
        <f t="shared" si="8"/>
        <v>-1.555247572594979</v>
      </c>
      <c r="D13" s="1">
        <f t="shared" si="0"/>
        <v>-0.3110495145189958</v>
      </c>
      <c r="F13" s="1">
        <f t="shared" si="9"/>
        <v>-8.739781104726209</v>
      </c>
      <c r="G13" s="2">
        <f t="shared" si="4"/>
        <v>-2.171622624147073</v>
      </c>
      <c r="H13" s="2">
        <f>yPrime(F13+(h/2)*G13,A13)</f>
        <v>-1.7873165517830358</v>
      </c>
      <c r="I13" s="2">
        <f>yPrime(F13+(h/2)*H13,A13)</f>
        <v>-1.8560130151420404</v>
      </c>
      <c r="J13" s="2">
        <f>yPrime(F13+h*I13,A13)</f>
        <v>-1.5089975877029929</v>
      </c>
      <c r="K13" s="1">
        <f t="shared" si="1"/>
        <v>-0.36557597819000726</v>
      </c>
      <c r="M13" s="1">
        <f t="shared" si="2"/>
        <v>-8.7400534923467</v>
      </c>
      <c r="N13" s="3">
        <f t="shared" si="5"/>
        <v>0.000272387620491088</v>
      </c>
      <c r="O13" s="6">
        <f t="shared" si="10"/>
        <v>3.116544088999072E-05</v>
      </c>
      <c r="P13" s="3">
        <f t="shared" si="6"/>
        <v>0.34551331848300215</v>
      </c>
      <c r="Q13" s="4">
        <f t="shared" si="11"/>
        <v>0.03953217434945378</v>
      </c>
    </row>
    <row r="14" spans="1:17" ht="12.75">
      <c r="A14" s="2">
        <f t="shared" si="3"/>
        <v>1.5999999999999999</v>
      </c>
      <c r="B14" s="1">
        <f t="shared" si="7"/>
        <v>-9.396616325348697</v>
      </c>
      <c r="C14" s="2">
        <f t="shared" si="8"/>
        <v>-0.9803601634190358</v>
      </c>
      <c r="D14" s="1">
        <f t="shared" si="0"/>
        <v>-0.19607203268380716</v>
      </c>
      <c r="F14" s="1">
        <f t="shared" si="9"/>
        <v>-9.105357082916216</v>
      </c>
      <c r="G14" s="2">
        <f t="shared" si="4"/>
        <v>-1.5192472392587497</v>
      </c>
      <c r="H14" s="2">
        <f>yPrime(F14+(h/2)*G14,A14)</f>
        <v>-1.240273354871043</v>
      </c>
      <c r="I14" s="2">
        <f>yPrime(F14+(h/2)*H14,A14)</f>
        <v>-1.2918463257334007</v>
      </c>
      <c r="J14" s="2">
        <f>yPrime(F14+h*I14,A14)</f>
        <v>-1.042062887859272</v>
      </c>
      <c r="K14" s="1">
        <f t="shared" si="1"/>
        <v>-0.2541849829442303</v>
      </c>
      <c r="M14" s="1">
        <f t="shared" si="2"/>
        <v>-9.105613456172653</v>
      </c>
      <c r="N14" s="3">
        <f t="shared" si="5"/>
        <v>0.0002563732564375698</v>
      </c>
      <c r="O14" s="6">
        <f t="shared" si="10"/>
        <v>2.8155517217104748E-05</v>
      </c>
      <c r="P14" s="3">
        <f t="shared" si="6"/>
        <v>0.2910028691760438</v>
      </c>
      <c r="Q14" s="4">
        <f t="shared" si="11"/>
        <v>0.03195862316983973</v>
      </c>
    </row>
    <row r="15" spans="1:17" ht="12.75">
      <c r="A15" s="2">
        <f t="shared" si="3"/>
        <v>1.7999999999999998</v>
      </c>
      <c r="B15" s="1">
        <f t="shared" si="7"/>
        <v>-9.592688358032504</v>
      </c>
      <c r="C15" s="2">
        <f t="shared" si="8"/>
        <v>-0.6080330065667656</v>
      </c>
      <c r="D15" s="1">
        <f t="shared" si="0"/>
        <v>-0.12160660131335313</v>
      </c>
      <c r="F15" s="1">
        <f t="shared" si="9"/>
        <v>-9.359542065860445</v>
      </c>
      <c r="G15" s="2">
        <f t="shared" si="4"/>
        <v>-1.0498972317388784</v>
      </c>
      <c r="H15" s="2">
        <f>yPrime(F15+(h/2)*G15,A15)</f>
        <v>-0.8522638014358552</v>
      </c>
      <c r="I15" s="2">
        <f>yPrime(F15+(h/2)*H15,A15)</f>
        <v>-0.889634900136663</v>
      </c>
      <c r="J15" s="2">
        <f>yPrime(F15+h*I15,A15)</f>
        <v>-0.7136684198732457</v>
      </c>
      <c r="K15" s="1">
        <f t="shared" si="1"/>
        <v>-0.1749121018252387</v>
      </c>
      <c r="M15" s="1">
        <f t="shared" si="2"/>
        <v>-9.35976899559587</v>
      </c>
      <c r="N15" s="3">
        <f t="shared" si="5"/>
        <v>0.00022692973542426387</v>
      </c>
      <c r="O15" s="6">
        <f t="shared" si="10"/>
        <v>2.4245228224226795E-05</v>
      </c>
      <c r="P15" s="3">
        <f t="shared" si="6"/>
        <v>0.23291936243663436</v>
      </c>
      <c r="Q15" s="4">
        <f t="shared" si="11"/>
        <v>0.024885161433602886</v>
      </c>
    </row>
    <row r="16" spans="1:17" ht="12.75">
      <c r="A16" s="2">
        <f t="shared" si="3"/>
        <v>1.9999999999999998</v>
      </c>
      <c r="B16" s="1">
        <f t="shared" si="7"/>
        <v>-9.714294959345857</v>
      </c>
      <c r="C16" s="2">
        <f t="shared" si="8"/>
        <v>-0.37324734428276685</v>
      </c>
      <c r="D16" s="1">
        <f t="shared" si="0"/>
        <v>-0.07464946885655337</v>
      </c>
      <c r="F16" s="1">
        <f t="shared" si="9"/>
        <v>-9.534454167685684</v>
      </c>
      <c r="G16" s="2">
        <f t="shared" si="4"/>
        <v>-0.7194183724301091</v>
      </c>
      <c r="H16" s="2">
        <f>yPrime(F16+(h/2)*G16,A16)</f>
        <v>-0.5817155796489999</v>
      </c>
      <c r="I16" s="2">
        <f>yPrime(F16+(h/2)*H16,A16)</f>
        <v>-0.6081531687586601</v>
      </c>
      <c r="J16" s="2">
        <f>yPrime(F16+h*I16,A16)</f>
        <v>-0.48600263074493455</v>
      </c>
      <c r="K16" s="1">
        <f t="shared" si="1"/>
        <v>-0.11950528333301212</v>
      </c>
      <c r="M16" s="1">
        <f t="shared" si="2"/>
        <v>-9.534645904705059</v>
      </c>
      <c r="N16" s="3">
        <f t="shared" si="5"/>
        <v>0.00019173701937447163</v>
      </c>
      <c r="O16" s="6">
        <f t="shared" si="10"/>
        <v>2.010950603628135E-05</v>
      </c>
      <c r="P16" s="3">
        <f t="shared" si="6"/>
        <v>0.17964905464079806</v>
      </c>
      <c r="Q16" s="4">
        <f t="shared" si="11"/>
        <v>0.018841712260352184</v>
      </c>
    </row>
    <row r="17" spans="1:17" ht="12.75">
      <c r="A17" s="2">
        <f t="shared" si="3"/>
        <v>2.1999999999999997</v>
      </c>
      <c r="B17" s="1">
        <f t="shared" si="7"/>
        <v>-9.78894442820241</v>
      </c>
      <c r="C17" s="2">
        <f t="shared" si="8"/>
        <v>-0.22765669815650114</v>
      </c>
      <c r="D17" s="1">
        <f t="shared" si="0"/>
        <v>-0.04553133963130023</v>
      </c>
      <c r="F17" s="1">
        <f t="shared" si="9"/>
        <v>-9.653959451018697</v>
      </c>
      <c r="G17" s="2">
        <f t="shared" si="4"/>
        <v>-0.4901066918086787</v>
      </c>
      <c r="H17" s="2">
        <f>yPrime(F17+(h/2)*G17,A17)</f>
        <v>-0.3952370846514448</v>
      </c>
      <c r="I17" s="2">
        <f>yPrime(F17+(h/2)*H17,A17)</f>
        <v>-0.41363842368031634</v>
      </c>
      <c r="J17" s="2">
        <f>yPrime(F17+h*I17,A17)</f>
        <v>-0.32969236204277763</v>
      </c>
      <c r="K17" s="1">
        <f t="shared" si="1"/>
        <v>-0.08125166901716595</v>
      </c>
      <c r="M17" s="1">
        <f t="shared" si="2"/>
        <v>-9.654115798065698</v>
      </c>
      <c r="N17" s="3">
        <f t="shared" si="5"/>
        <v>0.0001563470470014039</v>
      </c>
      <c r="O17" s="6">
        <f t="shared" si="10"/>
        <v>1.6194859298531478E-05</v>
      </c>
      <c r="P17" s="3">
        <f t="shared" si="6"/>
        <v>0.13482863013671142</v>
      </c>
      <c r="Q17" s="4">
        <f t="shared" si="11"/>
        <v>0.013965922199081736</v>
      </c>
    </row>
    <row r="18" spans="1:17" ht="12.75">
      <c r="A18" s="2">
        <f t="shared" si="3"/>
        <v>2.4</v>
      </c>
      <c r="B18" s="1">
        <f t="shared" si="7"/>
        <v>-9.834475767833709</v>
      </c>
      <c r="C18" s="2">
        <f t="shared" si="8"/>
        <v>-0.13830863718915865</v>
      </c>
      <c r="D18" s="1">
        <f t="shared" si="0"/>
        <v>-0.02766172743783173</v>
      </c>
      <c r="F18" s="1">
        <f t="shared" si="9"/>
        <v>-9.735211120035862</v>
      </c>
      <c r="G18" s="2">
        <f t="shared" si="4"/>
        <v>-0.33256644483301123</v>
      </c>
      <c r="H18" s="2">
        <f>yPrime(F18+(h/2)*G18,A18)</f>
        <v>-0.26770375335500063</v>
      </c>
      <c r="I18" s="2">
        <f>yPrime(F18+(h/2)*H18,A18)</f>
        <v>-0.2803717284027112</v>
      </c>
      <c r="J18" s="2">
        <f>yPrime(F18+h*I18,A18)</f>
        <v>-0.22307289288507093</v>
      </c>
      <c r="K18" s="1">
        <f t="shared" si="1"/>
        <v>-0.05505967670778353</v>
      </c>
      <c r="M18" s="1">
        <f t="shared" si="2"/>
        <v>-9.735335158523801</v>
      </c>
      <c r="N18" s="3">
        <f t="shared" si="5"/>
        <v>0.0001240384879395151</v>
      </c>
      <c r="O18" s="6">
        <f t="shared" si="10"/>
        <v>1.2741059852563253E-05</v>
      </c>
      <c r="P18" s="3">
        <f t="shared" si="6"/>
        <v>0.09914060930990765</v>
      </c>
      <c r="Q18" s="4">
        <f t="shared" si="11"/>
        <v>0.010183584611681786</v>
      </c>
    </row>
    <row r="19" spans="1:17" ht="12.75">
      <c r="A19" s="2">
        <f t="shared" si="3"/>
        <v>2.6</v>
      </c>
      <c r="B19" s="1">
        <f t="shared" si="7"/>
        <v>-9.86213749527154</v>
      </c>
      <c r="C19" s="2">
        <f t="shared" si="8"/>
        <v>-0.08382440243591915</v>
      </c>
      <c r="D19" s="1">
        <f t="shared" si="0"/>
        <v>-0.01676488048718383</v>
      </c>
      <c r="F19" s="1">
        <f t="shared" si="9"/>
        <v>-9.790270796743645</v>
      </c>
      <c r="G19" s="2">
        <f t="shared" si="4"/>
        <v>-0.22505977264285626</v>
      </c>
      <c r="H19" s="2">
        <f>yPrime(F19+(h/2)*G19,A19)</f>
        <v>-0.18094119834904987</v>
      </c>
      <c r="I19" s="2">
        <f>yPrime(F19+(h/2)*H19,A19)</f>
        <v>-0.1895977663231072</v>
      </c>
      <c r="J19" s="2">
        <f>yPrime(F19+h*I19,A19)</f>
        <v>-0.15066744440043855</v>
      </c>
      <c r="K19" s="1">
        <f t="shared" si="1"/>
        <v>-0.0372268382129203</v>
      </c>
      <c r="M19" s="1">
        <f t="shared" si="2"/>
        <v>-9.79036711315936</v>
      </c>
      <c r="N19" s="3">
        <f t="shared" si="5"/>
        <v>9.631641571594685E-05</v>
      </c>
      <c r="O19" s="6">
        <f t="shared" si="10"/>
        <v>9.837875802071476E-06</v>
      </c>
      <c r="P19" s="3">
        <f t="shared" si="6"/>
        <v>0.07177038211217912</v>
      </c>
      <c r="Q19" s="4">
        <f t="shared" si="11"/>
        <v>0.007330714086881544</v>
      </c>
    </row>
    <row r="20" spans="1:17" ht="12.75">
      <c r="A20" s="2">
        <f t="shared" si="3"/>
        <v>2.8000000000000003</v>
      </c>
      <c r="B20" s="1">
        <f aca="true" t="shared" si="12" ref="B20:B48">B19+D19</f>
        <v>-9.878902375758724</v>
      </c>
      <c r="C20" s="2">
        <f t="shared" si="8"/>
        <v>-0.05072878502286393</v>
      </c>
      <c r="D20" s="1">
        <f t="shared" si="0"/>
        <v>-0.010145757004572787</v>
      </c>
      <c r="F20" s="1">
        <f t="shared" si="9"/>
        <v>-9.827497634956565</v>
      </c>
      <c r="G20" s="2">
        <f t="shared" si="4"/>
        <v>-0.15202902349231273</v>
      </c>
      <c r="H20" s="2">
        <f>yPrime(F20+(h/2)*G20,A20)</f>
        <v>-0.12212461329202107</v>
      </c>
      <c r="I20" s="2">
        <f>yPrime(F20+(h/2)*H20,A20)</f>
        <v>-0.12801052210519437</v>
      </c>
      <c r="J20" s="2">
        <f>yPrime(F20+h*I20,A20)</f>
        <v>-0.10164255258770183</v>
      </c>
      <c r="K20" s="1">
        <f t="shared" si="1"/>
        <v>-0.025131394895814847</v>
      </c>
      <c r="M20" s="1">
        <f t="shared" si="2"/>
        <v>-9.827571162289075</v>
      </c>
      <c r="N20" s="3">
        <f t="shared" si="5"/>
        <v>7.352733251053678E-05</v>
      </c>
      <c r="O20" s="6">
        <f t="shared" si="10"/>
        <v>7.4817400247052E-06</v>
      </c>
      <c r="P20" s="3">
        <f t="shared" si="6"/>
        <v>0.05133121346964842</v>
      </c>
      <c r="Q20" s="4">
        <f t="shared" si="11"/>
        <v>0.0052231841033743434</v>
      </c>
    </row>
    <row r="21" spans="1:17" ht="12.75">
      <c r="A21" s="2">
        <f t="shared" si="3"/>
        <v>3.0000000000000004</v>
      </c>
      <c r="B21" s="1">
        <f t="shared" si="12"/>
        <v>-9.889048132763296</v>
      </c>
      <c r="C21" s="2">
        <f t="shared" si="8"/>
        <v>-0.030672702789075856</v>
      </c>
      <c r="D21" s="1">
        <f t="shared" si="0"/>
        <v>-0.006134540557815172</v>
      </c>
      <c r="F21" s="1">
        <f t="shared" si="9"/>
        <v>-9.85262902985238</v>
      </c>
      <c r="G21" s="2">
        <f t="shared" si="4"/>
        <v>-0.10257012001101451</v>
      </c>
      <c r="H21" s="2">
        <f>yPrime(F21+(h/2)*G21,A21)</f>
        <v>-0.08234789254117558</v>
      </c>
      <c r="I21" s="2">
        <f>yPrime(F21+(h/2)*H21,A21)</f>
        <v>-0.0863364741036392</v>
      </c>
      <c r="J21" s="2">
        <f>yPrime(F21+h*I21,A21)</f>
        <v>-0.06851465402042578</v>
      </c>
      <c r="K21" s="1">
        <f t="shared" si="1"/>
        <v>-0.016948450244035664</v>
      </c>
      <c r="M21" s="1">
        <f t="shared" si="2"/>
        <v>-9.852684396392348</v>
      </c>
      <c r="N21" s="3">
        <f t="shared" si="5"/>
        <v>5.536653996784935E-05</v>
      </c>
      <c r="O21" s="6">
        <f t="shared" si="10"/>
        <v>5.619437073222636E-06</v>
      </c>
      <c r="P21" s="3">
        <f t="shared" si="6"/>
        <v>0.03636373637094792</v>
      </c>
      <c r="Q21" s="4">
        <f t="shared" si="11"/>
        <v>0.003690744055930873</v>
      </c>
    </row>
    <row r="22" spans="1:17" ht="12.75">
      <c r="A22" s="2">
        <f t="shared" si="3"/>
        <v>3.2000000000000006</v>
      </c>
      <c r="B22" s="1">
        <f t="shared" si="12"/>
        <v>-9.895182673321111</v>
      </c>
      <c r="C22" s="2">
        <f t="shared" si="8"/>
        <v>-0.01853598616056651</v>
      </c>
      <c r="D22" s="1">
        <f t="shared" si="0"/>
        <v>-0.003707197232113302</v>
      </c>
      <c r="F22" s="1">
        <f t="shared" si="9"/>
        <v>-9.869577480096416</v>
      </c>
      <c r="G22" s="2">
        <f t="shared" si="4"/>
        <v>-0.06914403643736833</v>
      </c>
      <c r="H22" s="2">
        <f>yPrime(F22+(h/2)*G22,A22)</f>
        <v>-0.055490807041488566</v>
      </c>
      <c r="I22" s="2">
        <f>yPrime(F22+(h/2)*H22,A22)</f>
        <v>-0.058187540817121075</v>
      </c>
      <c r="J22" s="2">
        <f>yPrime(F22+h*I22,A22)</f>
        <v>-0.0461590355789081</v>
      </c>
      <c r="K22" s="1">
        <f t="shared" si="1"/>
        <v>-0.01142199225778319</v>
      </c>
      <c r="M22" s="1">
        <f t="shared" si="2"/>
        <v>-9.869618708026877</v>
      </c>
      <c r="N22" s="3">
        <f t="shared" si="5"/>
        <v>4.122793046157369E-05</v>
      </c>
      <c r="O22" s="6">
        <f t="shared" si="10"/>
        <v>4.17725665815675E-06</v>
      </c>
      <c r="P22" s="3">
        <f t="shared" si="6"/>
        <v>0.02556396529423388</v>
      </c>
      <c r="Q22" s="4">
        <f t="shared" si="11"/>
        <v>0.002590167467507425</v>
      </c>
    </row>
    <row r="23" spans="1:17" ht="12.75">
      <c r="A23" s="2">
        <f t="shared" si="3"/>
        <v>3.400000000000001</v>
      </c>
      <c r="B23" s="1">
        <f t="shared" si="12"/>
        <v>-9.898889870553225</v>
      </c>
      <c r="C23" s="2">
        <f t="shared" si="8"/>
        <v>-0.011197933065876242</v>
      </c>
      <c r="D23" s="1">
        <f t="shared" si="0"/>
        <v>-0.0022395866131752484</v>
      </c>
      <c r="F23" s="1">
        <f t="shared" si="9"/>
        <v>-9.8809994723542</v>
      </c>
      <c r="G23" s="2">
        <f t="shared" si="4"/>
        <v>-0.046584942733602475</v>
      </c>
      <c r="H23" s="2">
        <f>yPrime(F23+(h/2)*G23,A23)</f>
        <v>-0.03737665668530532</v>
      </c>
      <c r="I23" s="2">
        <f>yPrime(F23+(h/2)*H23,A23)</f>
        <v>-0.03919717121941879</v>
      </c>
      <c r="J23" s="2">
        <f>yPrime(F23+h*I23,A23)</f>
        <v>-0.031086507935201624</v>
      </c>
      <c r="K23" s="1">
        <f t="shared" si="1"/>
        <v>-0.007693970215941744</v>
      </c>
      <c r="M23" s="1">
        <f t="shared" si="2"/>
        <v>-9.881029889697995</v>
      </c>
      <c r="N23" s="3">
        <f t="shared" si="5"/>
        <v>3.041734379571892E-05</v>
      </c>
      <c r="O23" s="6">
        <f t="shared" si="10"/>
        <v>3.0783576343020857E-06</v>
      </c>
      <c r="P23" s="3">
        <f t="shared" si="6"/>
        <v>0.01785998085522955</v>
      </c>
      <c r="Q23" s="4">
        <f t="shared" si="11"/>
        <v>0.0018075019562333726</v>
      </c>
    </row>
    <row r="24" spans="1:17" ht="12.75">
      <c r="A24" s="2">
        <f t="shared" si="3"/>
        <v>3.600000000000001</v>
      </c>
      <c r="B24" s="1">
        <f t="shared" si="12"/>
        <v>-9.9011294571664</v>
      </c>
      <c r="C24" s="2">
        <f t="shared" si="8"/>
        <v>-0.006763547243179957</v>
      </c>
      <c r="D24" s="1">
        <f t="shared" si="0"/>
        <v>-0.0013527094486359915</v>
      </c>
      <c r="F24" s="1">
        <f t="shared" si="9"/>
        <v>-9.88869344257014</v>
      </c>
      <c r="G24" s="2">
        <f t="shared" si="4"/>
        <v>-0.03137419988703094</v>
      </c>
      <c r="H24" s="2">
        <f>yPrime(F24+(h/2)*G24,A24)</f>
        <v>-0.02516821865283525</v>
      </c>
      <c r="I24" s="2">
        <f>yPrime(F24+(h/2)*H24,A24)</f>
        <v>-0.02639595047273069</v>
      </c>
      <c r="J24" s="2">
        <f>yPrime(F24+h*I24,A24)</f>
        <v>-0.02093055440822056</v>
      </c>
      <c r="K24" s="1">
        <f t="shared" si="1"/>
        <v>-0.005181103084879446</v>
      </c>
      <c r="M24" s="1">
        <f t="shared" si="2"/>
        <v>-9.888715710952043</v>
      </c>
      <c r="N24" s="3">
        <f t="shared" si="5"/>
        <v>2.2268381902890155E-05</v>
      </c>
      <c r="O24" s="6">
        <f t="shared" si="10"/>
        <v>2.2518982802010645E-06</v>
      </c>
      <c r="P24" s="3">
        <f t="shared" si="6"/>
        <v>0.012413746214356536</v>
      </c>
      <c r="Q24" s="5">
        <f t="shared" si="11"/>
        <v>0.0012553446349567868</v>
      </c>
    </row>
    <row r="25" spans="1:17" ht="12.75">
      <c r="A25" s="2">
        <f t="shared" si="3"/>
        <v>3.800000000000001</v>
      </c>
      <c r="B25" s="1">
        <f t="shared" si="12"/>
        <v>-9.902482166615036</v>
      </c>
      <c r="C25" s="2">
        <f t="shared" si="8"/>
        <v>-0.004084693987119081</v>
      </c>
      <c r="D25" s="1">
        <f t="shared" si="0"/>
        <v>-0.0008169387974238163</v>
      </c>
      <c r="F25" s="1">
        <f t="shared" si="9"/>
        <v>-9.89387454565502</v>
      </c>
      <c r="G25" s="2">
        <f t="shared" si="4"/>
        <v>-0.02112464748396725</v>
      </c>
      <c r="H25" s="2">
        <f>yPrime(F25+(h/2)*G25,A25)</f>
        <v>-0.016944108992685614</v>
      </c>
      <c r="I25" s="2">
        <f>yPrime(F25+(h/2)*H25,A25)</f>
        <v>-0.017771502607905276</v>
      </c>
      <c r="J25" s="2">
        <f>yPrime(F25+h*I25,A25)</f>
        <v>-0.014090223487132292</v>
      </c>
      <c r="K25" s="1">
        <f t="shared" si="1"/>
        <v>-0.003488203139076044</v>
      </c>
      <c r="M25" s="1">
        <f t="shared" si="2"/>
        <v>-9.893890741591257</v>
      </c>
      <c r="N25" s="3">
        <f t="shared" si="5"/>
        <v>1.6195936236584885E-05</v>
      </c>
      <c r="O25" s="6">
        <f t="shared" si="10"/>
        <v>1.6369633200517894E-06</v>
      </c>
      <c r="P25" s="3">
        <f t="shared" si="6"/>
        <v>0.008591425023778854</v>
      </c>
      <c r="Q25" s="5">
        <f t="shared" si="11"/>
        <v>0.000868356569540718</v>
      </c>
    </row>
    <row r="26" spans="1:17" ht="12.75">
      <c r="A26" s="2">
        <f t="shared" si="3"/>
        <v>4.000000000000001</v>
      </c>
      <c r="B26" s="1">
        <f t="shared" si="12"/>
        <v>-9.90329910541246</v>
      </c>
      <c r="C26" s="2">
        <f t="shared" si="8"/>
        <v>-0.0024666828736776836</v>
      </c>
      <c r="D26" s="1">
        <f t="shared" si="0"/>
        <v>-0.0004933365747355368</v>
      </c>
      <c r="F26" s="1">
        <f t="shared" si="9"/>
        <v>-9.897362748794096</v>
      </c>
      <c r="G26" s="2">
        <f t="shared" si="4"/>
        <v>-0.014221061878297192</v>
      </c>
      <c r="H26" s="2">
        <f>yPrime(F26+(h/2)*G26,A26)</f>
        <v>-0.0114058394780443</v>
      </c>
      <c r="I26" s="2">
        <f>yPrime(F26+(h/2)*H26,A26)</f>
        <v>-0.011963177169747041</v>
      </c>
      <c r="J26" s="2">
        <f>yPrime(F26+h*I26,A26)</f>
        <v>-0.009484333244781595</v>
      </c>
      <c r="K26" s="1">
        <f t="shared" si="1"/>
        <v>-0.002348114280622049</v>
      </c>
      <c r="M26" s="1">
        <f t="shared" si="2"/>
        <v>-9.897374462144631</v>
      </c>
      <c r="N26" s="3">
        <f t="shared" si="5"/>
        <v>1.1713350534847677E-05</v>
      </c>
      <c r="O26" s="6">
        <f t="shared" si="10"/>
        <v>1.1834805866594997E-06</v>
      </c>
      <c r="P26" s="3">
        <f t="shared" si="6"/>
        <v>0.0059246432678286</v>
      </c>
      <c r="Q26" s="5">
        <f t="shared" si="11"/>
        <v>0.0005986075691577711</v>
      </c>
    </row>
    <row r="27" spans="1:17" ht="12.75">
      <c r="A27" s="2">
        <f t="shared" si="3"/>
        <v>4.200000000000001</v>
      </c>
      <c r="B27" s="1">
        <f t="shared" si="12"/>
        <v>-9.903792441987195</v>
      </c>
      <c r="C27" s="2">
        <f t="shared" si="8"/>
        <v>-0.0014895266037324717</v>
      </c>
      <c r="D27" s="1">
        <f t="shared" si="0"/>
        <v>-0.00029790532074649436</v>
      </c>
      <c r="F27" s="1">
        <f t="shared" si="9"/>
        <v>-9.899710863074718</v>
      </c>
      <c r="G27" s="2">
        <f t="shared" si="4"/>
        <v>-0.009572482752041367</v>
      </c>
      <c r="H27" s="2">
        <f>yPrime(F27+(h/2)*G27,A27)</f>
        <v>-0.007677094889876557</v>
      </c>
      <c r="I27" s="2">
        <f>yPrime(F27+(h/2)*H27,A27)</f>
        <v>-0.00805240342069169</v>
      </c>
      <c r="J27" s="2">
        <f>yPrime(F27+h*I27,A27)</f>
        <v>-0.006383564762529659</v>
      </c>
      <c r="K27" s="1">
        <f t="shared" si="1"/>
        <v>-0.0015805014711902507</v>
      </c>
      <c r="M27" s="1">
        <f t="shared" si="2"/>
        <v>-9.899719293357832</v>
      </c>
      <c r="N27" s="3">
        <f t="shared" si="5"/>
        <v>8.430283113369796E-06</v>
      </c>
      <c r="O27" s="6">
        <f t="shared" si="10"/>
        <v>8.515678943569697E-07</v>
      </c>
      <c r="P27" s="3">
        <f t="shared" si="6"/>
        <v>0.004073148629363033</v>
      </c>
      <c r="Q27" s="5">
        <f t="shared" si="11"/>
        <v>0.0004114408205590124</v>
      </c>
    </row>
    <row r="28" spans="1:17" ht="12.75">
      <c r="A28" s="2">
        <f t="shared" si="3"/>
        <v>4.400000000000001</v>
      </c>
      <c r="B28" s="1">
        <f t="shared" si="12"/>
        <v>-9.90409034730794</v>
      </c>
      <c r="C28" s="2">
        <f t="shared" si="8"/>
        <v>-0.0008994392361678649</v>
      </c>
      <c r="D28" s="1">
        <f t="shared" si="0"/>
        <v>-0.000179887847233573</v>
      </c>
      <c r="F28" s="1">
        <f t="shared" si="9"/>
        <v>-9.901291364545909</v>
      </c>
      <c r="G28" s="2">
        <f t="shared" si="4"/>
        <v>-0.0064429314368616986</v>
      </c>
      <c r="H28" s="2">
        <f>yPrime(F28+(h/2)*G28,A28)</f>
        <v>-0.005167023097532919</v>
      </c>
      <c r="I28" s="2">
        <f>yPrime(F28+(h/2)*H28,A28)</f>
        <v>-0.005419700715213693</v>
      </c>
      <c r="J28" s="2">
        <f>yPrime(F28+h*I28,A28)</f>
        <v>-0.004296332508641143</v>
      </c>
      <c r="K28" s="1">
        <f t="shared" si="1"/>
        <v>-0.0010637570523665356</v>
      </c>
      <c r="M28" s="1">
        <f t="shared" si="2"/>
        <v>-9.901297406209027</v>
      </c>
      <c r="N28" s="3">
        <f t="shared" si="5"/>
        <v>6.041663118239171E-06</v>
      </c>
      <c r="O28" s="6">
        <f t="shared" si="10"/>
        <v>6.101890358783174E-07</v>
      </c>
      <c r="P28" s="3">
        <f t="shared" si="6"/>
        <v>0.002792941098913815</v>
      </c>
      <c r="Q28" s="5">
        <f t="shared" si="11"/>
        <v>0.0002820782958365015</v>
      </c>
    </row>
    <row r="29" spans="1:17" ht="12.75">
      <c r="A29" s="2">
        <f t="shared" si="3"/>
        <v>4.600000000000001</v>
      </c>
      <c r="B29" s="1">
        <f t="shared" si="12"/>
        <v>-9.904270235155174</v>
      </c>
      <c r="C29" s="2">
        <f t="shared" si="8"/>
        <v>-0.0005431109019280456</v>
      </c>
      <c r="D29" s="1">
        <f t="shared" si="0"/>
        <v>-0.00010862218038560912</v>
      </c>
      <c r="F29" s="1">
        <f t="shared" si="9"/>
        <v>-9.902355121598275</v>
      </c>
      <c r="G29" s="2">
        <f t="shared" si="4"/>
        <v>-0.004336304575643268</v>
      </c>
      <c r="H29" s="2">
        <f>yPrime(F29+(h/2)*G29,A29)</f>
        <v>-0.0034774932156356186</v>
      </c>
      <c r="I29" s="2">
        <f>yPrime(F29+(h/2)*H29,A29)</f>
        <v>-0.0036475850275987654</v>
      </c>
      <c r="J29" s="2">
        <f>yPrime(F29+h*I29,A29)</f>
        <v>-0.0028914640649571055</v>
      </c>
      <c r="K29" s="1">
        <f t="shared" si="1"/>
        <v>-0.0007159308375689714</v>
      </c>
      <c r="M29" s="1">
        <f t="shared" si="2"/>
        <v>-9.902359435243257</v>
      </c>
      <c r="N29" s="3">
        <f t="shared" si="5"/>
        <v>4.313644982545384E-06</v>
      </c>
      <c r="O29" s="6">
        <f t="shared" si="10"/>
        <v>4.3561789599282677E-07</v>
      </c>
      <c r="P29" s="3">
        <f t="shared" si="6"/>
        <v>0.0019107999119167829</v>
      </c>
      <c r="Q29" s="5">
        <f t="shared" si="11"/>
        <v>0.00019296410359697703</v>
      </c>
    </row>
    <row r="30" spans="1:17" ht="12.75">
      <c r="A30" s="2">
        <f t="shared" si="3"/>
        <v>4.800000000000002</v>
      </c>
      <c r="B30" s="1">
        <f t="shared" si="12"/>
        <v>-9.90437885733556</v>
      </c>
      <c r="C30" s="2">
        <f t="shared" si="8"/>
        <v>-0.000327945036433519</v>
      </c>
      <c r="D30" s="1">
        <f t="shared" si="0"/>
        <v>-6.55890072867038E-05</v>
      </c>
      <c r="F30" s="1">
        <f t="shared" si="9"/>
        <v>-9.903071052435843</v>
      </c>
      <c r="G30" s="2">
        <f t="shared" si="4"/>
        <v>-0.002918373040724731</v>
      </c>
      <c r="H30" s="2">
        <f>yPrime(F30+(h/2)*G30,A30)</f>
        <v>-0.002340347412227217</v>
      </c>
      <c r="I30" s="2">
        <f>yPrime(F30+(h/2)*H30,A30)</f>
        <v>-0.0024548350292867838</v>
      </c>
      <c r="J30" s="2">
        <f>yPrime(F30+h*I30,A30)</f>
        <v>-0.0019459327071817967</v>
      </c>
      <c r="K30" s="1">
        <f t="shared" si="1"/>
        <v>-0.00048182235436448434</v>
      </c>
      <c r="M30" s="1">
        <f t="shared" si="2"/>
        <v>-9.903074122087592</v>
      </c>
      <c r="N30" s="3">
        <f t="shared" si="5"/>
        <v>3.06965174878826E-06</v>
      </c>
      <c r="O30" s="6">
        <f t="shared" si="10"/>
        <v>3.099695822675687E-07</v>
      </c>
      <c r="P30" s="3">
        <f t="shared" si="6"/>
        <v>0.0013047352479684804</v>
      </c>
      <c r="Q30" s="5">
        <f t="shared" si="11"/>
        <v>0.000131750528359515</v>
      </c>
    </row>
    <row r="31" spans="1:17" ht="12.75">
      <c r="A31" s="2">
        <f t="shared" si="3"/>
        <v>5.000000000000002</v>
      </c>
      <c r="B31" s="1">
        <f t="shared" si="12"/>
        <v>-9.904444446342847</v>
      </c>
      <c r="C31" s="2">
        <f t="shared" si="8"/>
        <v>-0.00019802093083320926</v>
      </c>
      <c r="D31" s="1">
        <f t="shared" si="0"/>
        <v>-3.960418616664186E-05</v>
      </c>
      <c r="F31" s="1">
        <f t="shared" si="9"/>
        <v>-9.903552874790208</v>
      </c>
      <c r="G31" s="2">
        <f t="shared" si="4"/>
        <v>-0.00196404562346153</v>
      </c>
      <c r="H31" s="2">
        <f>yPrime(F31+(h/2)*G31,A31)</f>
        <v>-0.0015750211723783991</v>
      </c>
      <c r="I31" s="2">
        <f>yPrime(F31+(h/2)*H31,A31)</f>
        <v>-0.0016520770335777257</v>
      </c>
      <c r="J31" s="2">
        <f>yPrime(F31+h*I31,A31)</f>
        <v>-0.0013095774158173867</v>
      </c>
      <c r="K31" s="1">
        <f t="shared" si="1"/>
        <v>-0.0003242606483730389</v>
      </c>
      <c r="M31" s="1">
        <f t="shared" si="2"/>
        <v>-9.903555052723776</v>
      </c>
      <c r="N31" s="3">
        <f t="shared" si="5"/>
        <v>2.1779335686034074E-06</v>
      </c>
      <c r="O31" s="6">
        <f t="shared" si="10"/>
        <v>2.1991431935387788E-07</v>
      </c>
      <c r="P31" s="3">
        <f t="shared" si="6"/>
        <v>0.0008893936190705887</v>
      </c>
      <c r="Q31" s="5">
        <f t="shared" si="11"/>
        <v>8.980549048656811E-05</v>
      </c>
    </row>
    <row r="32" spans="1:17" ht="12.75">
      <c r="A32" s="2">
        <f t="shared" si="3"/>
        <v>5.200000000000002</v>
      </c>
      <c r="B32" s="1">
        <f t="shared" si="12"/>
        <v>-9.904484050529014</v>
      </c>
      <c r="C32" s="2">
        <f t="shared" si="8"/>
        <v>-0.0001195692816367</v>
      </c>
      <c r="D32" s="1">
        <f t="shared" si="0"/>
        <v>-2.391385632734E-05</v>
      </c>
      <c r="F32" s="1">
        <f t="shared" si="9"/>
        <v>-9.90387713543858</v>
      </c>
      <c r="G32" s="2">
        <f t="shared" si="4"/>
        <v>-0.001321768613689045</v>
      </c>
      <c r="H32" s="2">
        <f>yPrime(F32+(h/2)*G32,A32)</f>
        <v>-0.0010599541875873086</v>
      </c>
      <c r="I32" s="2">
        <f>yPrime(F32+(h/2)*H32,A32)</f>
        <v>-0.0011118143693256144</v>
      </c>
      <c r="J32" s="2">
        <f>yPrime(F32+h*I32,A32)</f>
        <v>-0.0008813127527158571</v>
      </c>
      <c r="K32" s="1">
        <f t="shared" si="1"/>
        <v>-0.0002182206160076916</v>
      </c>
      <c r="M32" s="1">
        <f t="shared" si="2"/>
        <v>-9.903878676576616</v>
      </c>
      <c r="N32" s="3">
        <f t="shared" si="5"/>
        <v>1.5411380349661385E-06</v>
      </c>
      <c r="O32" s="6">
        <f t="shared" si="10"/>
        <v>1.5560954301783207E-07</v>
      </c>
      <c r="P32" s="3">
        <f t="shared" si="6"/>
        <v>0.000605373952398125</v>
      </c>
      <c r="Q32" s="5">
        <f t="shared" si="11"/>
        <v>6.112493621613902E-05</v>
      </c>
    </row>
    <row r="33" spans="1:17" ht="12.75">
      <c r="A33" s="2">
        <f t="shared" si="3"/>
        <v>5.400000000000002</v>
      </c>
      <c r="B33" s="1">
        <f t="shared" si="12"/>
        <v>-9.904507964385342</v>
      </c>
      <c r="C33" s="2">
        <f t="shared" si="8"/>
        <v>-7.219834273364256E-05</v>
      </c>
      <c r="D33" s="1">
        <f t="shared" si="0"/>
        <v>-1.4439668546728513E-05</v>
      </c>
      <c r="F33" s="1">
        <f t="shared" si="9"/>
        <v>-9.904095356054588</v>
      </c>
      <c r="G33" s="2">
        <f t="shared" si="4"/>
        <v>-0.0008895178177947827</v>
      </c>
      <c r="H33" s="2">
        <f>yPrime(F33+(h/2)*G33,A33)</f>
        <v>-0.0007133196407860254</v>
      </c>
      <c r="I33" s="2">
        <f>yPrime(F33+(h/2)*H33,A33)</f>
        <v>-0.0007482215941365666</v>
      </c>
      <c r="J33" s="2">
        <f>yPrime(F33+h*I33,A33)</f>
        <v>-0.0005930972578180871</v>
      </c>
      <c r="K33" s="1">
        <f t="shared" si="1"/>
        <v>-0.0001468565848486018</v>
      </c>
      <c r="M33" s="1">
        <f t="shared" si="2"/>
        <v>-9.904096443960857</v>
      </c>
      <c r="N33" s="3">
        <f t="shared" si="5"/>
        <v>1.087906268182337E-06</v>
      </c>
      <c r="O33" s="6">
        <f t="shared" si="10"/>
        <v>1.098440705154584E-07</v>
      </c>
      <c r="P33" s="3">
        <f t="shared" si="6"/>
        <v>0.00041152042448544535</v>
      </c>
      <c r="Q33" s="5">
        <f t="shared" si="11"/>
        <v>4.1550526775854945E-05</v>
      </c>
    </row>
    <row r="34" spans="1:17" ht="12.75">
      <c r="A34" s="2">
        <f t="shared" si="3"/>
        <v>5.600000000000002</v>
      </c>
      <c r="B34" s="1">
        <f t="shared" si="12"/>
        <v>-9.904522404053889</v>
      </c>
      <c r="C34" s="2">
        <f t="shared" si="8"/>
        <v>-4.359475945747704E-05</v>
      </c>
      <c r="D34" s="1">
        <f t="shared" si="0"/>
        <v>-8.718951891495407E-06</v>
      </c>
      <c r="F34" s="1">
        <f t="shared" si="9"/>
        <v>-9.904242212639437</v>
      </c>
      <c r="G34" s="2">
        <f t="shared" si="4"/>
        <v>-0.0005986193371079196</v>
      </c>
      <c r="H34" s="2">
        <f>yPrime(F34+(h/2)*G34,A34)</f>
        <v>-0.0004800415606052155</v>
      </c>
      <c r="I34" s="2">
        <f>yPrime(F34+(h/2)*H34,A34)</f>
        <v>-0.0005035301489009214</v>
      </c>
      <c r="J34" s="2">
        <f>yPrime(F34+h*I34,A34)</f>
        <v>-0.0003991349406931022</v>
      </c>
      <c r="K34" s="1">
        <f t="shared" si="1"/>
        <v>-9.882992322710986E-05</v>
      </c>
      <c r="M34" s="1">
        <f t="shared" si="2"/>
        <v>-9.904242978924982</v>
      </c>
      <c r="N34" s="3">
        <f t="shared" si="5"/>
        <v>7.662855452394979E-07</v>
      </c>
      <c r="O34" s="6">
        <f t="shared" si="10"/>
        <v>7.73694210521753E-08</v>
      </c>
      <c r="P34" s="3">
        <f t="shared" si="6"/>
        <v>0.000279425128907107</v>
      </c>
      <c r="Q34" s="5">
        <f t="shared" si="11"/>
        <v>2.821266900475781E-05</v>
      </c>
    </row>
    <row r="35" spans="1:17" ht="12.75">
      <c r="A35" s="2">
        <f t="shared" si="3"/>
        <v>5.8000000000000025</v>
      </c>
      <c r="B35" s="1">
        <f t="shared" si="12"/>
        <v>-9.90453112300578</v>
      </c>
      <c r="C35" s="2">
        <f t="shared" si="8"/>
        <v>-2.6323340986067478E-05</v>
      </c>
      <c r="D35" s="1">
        <f t="shared" si="0"/>
        <v>-5.264668197213496E-06</v>
      </c>
      <c r="F35" s="1">
        <f t="shared" si="9"/>
        <v>-9.904341042562663</v>
      </c>
      <c r="G35" s="2">
        <f t="shared" si="4"/>
        <v>-0.0004028512608726942</v>
      </c>
      <c r="H35" s="2">
        <f>yPrime(F35+(h/2)*G35,A35)</f>
        <v>-0.00032305157304435284</v>
      </c>
      <c r="I35" s="2">
        <f>yPrime(F35+(h/2)*H35,A35)</f>
        <v>-0.0003388588974342355</v>
      </c>
      <c r="J35" s="2">
        <f>yPrime(F35+h*I35,A35)</f>
        <v>-0.0002686038381547462</v>
      </c>
      <c r="K35" s="1">
        <f t="shared" si="1"/>
        <v>-6.650920133282057E-05</v>
      </c>
      <c r="M35" s="1">
        <f t="shared" si="2"/>
        <v>-9.90434158123226</v>
      </c>
      <c r="N35" s="3">
        <f t="shared" si="5"/>
        <v>5.386695960396537E-07</v>
      </c>
      <c r="O35" s="6">
        <f t="shared" si="10"/>
        <v>5.438721914239902E-08</v>
      </c>
      <c r="P35" s="3">
        <f t="shared" si="6"/>
        <v>0.00018954177352092927</v>
      </c>
      <c r="Q35" s="5">
        <f t="shared" si="11"/>
        <v>1.9137241175131928E-05</v>
      </c>
    </row>
    <row r="36" spans="1:17" ht="12.75">
      <c r="A36" s="2">
        <f t="shared" si="3"/>
        <v>6.000000000000003</v>
      </c>
      <c r="B36" s="1">
        <f t="shared" si="12"/>
        <v>-9.904536387673977</v>
      </c>
      <c r="C36" s="2">
        <f t="shared" si="8"/>
        <v>-1.5894524212356487E-05</v>
      </c>
      <c r="D36" s="1">
        <f t="shared" si="0"/>
        <v>-3.1789048424712973E-06</v>
      </c>
      <c r="F36" s="1">
        <f t="shared" si="9"/>
        <v>-9.904407551763995</v>
      </c>
      <c r="G36" s="2">
        <f t="shared" si="4"/>
        <v>-0.0002711048560328777</v>
      </c>
      <c r="H36" s="2">
        <f>yPrime(F36+(h/2)*G36,A36)</f>
        <v>-0.0002174021228658063</v>
      </c>
      <c r="I36" s="2">
        <f>yPrime(F36+(h/2)*H36,A36)</f>
        <v>-0.00022804002422027736</v>
      </c>
      <c r="J36" s="2">
        <f>yPrime(F36+h*I36,A36)</f>
        <v>-0.00018076059450322646</v>
      </c>
      <c r="K36" s="1">
        <f t="shared" si="1"/>
        <v>-4.475832482360905E-05</v>
      </c>
      <c r="M36" s="1">
        <f t="shared" si="2"/>
        <v>-9.90440792973619</v>
      </c>
      <c r="N36" s="3">
        <f t="shared" si="5"/>
        <v>3.7797219398783E-07</v>
      </c>
      <c r="O36" s="6">
        <f t="shared" si="10"/>
        <v>3.816201802967313E-08</v>
      </c>
      <c r="P36" s="3">
        <f t="shared" si="6"/>
        <v>0.00012845793778737402</v>
      </c>
      <c r="Q36" s="5">
        <f t="shared" si="11"/>
        <v>1.2969774538637726E-05</v>
      </c>
    </row>
    <row r="37" spans="1:17" ht="12.75">
      <c r="A37" s="2">
        <f t="shared" si="3"/>
        <v>6.200000000000003</v>
      </c>
      <c r="B37" s="1">
        <f t="shared" si="12"/>
        <v>-9.90453956657882</v>
      </c>
      <c r="C37" s="2">
        <f t="shared" si="8"/>
        <v>-9.597407466088725E-06</v>
      </c>
      <c r="D37" s="1">
        <f t="shared" si="0"/>
        <v>-1.919481493217745E-06</v>
      </c>
      <c r="F37" s="1">
        <f t="shared" si="9"/>
        <v>-9.90445231008882</v>
      </c>
      <c r="G37" s="2">
        <f t="shared" si="4"/>
        <v>-0.00018244371762499156</v>
      </c>
      <c r="H37" s="2">
        <f>yPrime(F37+(h/2)*G37,A37)</f>
        <v>-0.00014630358232814444</v>
      </c>
      <c r="I37" s="2">
        <f>yPrime(F37+(h/2)*H37,A37)</f>
        <v>-0.0001534625591386174</v>
      </c>
      <c r="J37" s="2">
        <f>yPrime(F37+h*I37,A37)</f>
        <v>-0.00012164511948498102</v>
      </c>
      <c r="K37" s="1">
        <f t="shared" si="1"/>
        <v>-3.0120704001449875E-05</v>
      </c>
      <c r="M37" s="1">
        <f t="shared" si="2"/>
        <v>-9.90445257485763</v>
      </c>
      <c r="N37" s="3">
        <f t="shared" si="5"/>
        <v>2.64768811319982E-07</v>
      </c>
      <c r="O37" s="6">
        <f t="shared" si="10"/>
        <v>2.673230138857905E-08</v>
      </c>
      <c r="P37" s="3">
        <f t="shared" si="6"/>
        <v>8.6991721188312E-05</v>
      </c>
      <c r="Q37" s="5">
        <f t="shared" si="11"/>
        <v>8.783092304277346E-06</v>
      </c>
    </row>
    <row r="38" spans="1:17" ht="12.75">
      <c r="A38" s="2">
        <f t="shared" si="3"/>
        <v>6.400000000000003</v>
      </c>
      <c r="B38" s="1">
        <f t="shared" si="12"/>
        <v>-9.904541486060312</v>
      </c>
      <c r="C38" s="2">
        <f t="shared" si="8"/>
        <v>-5.795091018612197E-06</v>
      </c>
      <c r="D38" s="1">
        <f aca="true" t="shared" si="13" ref="D38:D56">C38*h</f>
        <v>-1.1590182037224396E-06</v>
      </c>
      <c r="F38" s="1">
        <f t="shared" si="9"/>
        <v>-9.904482430792822</v>
      </c>
      <c r="G38" s="2">
        <f t="shared" si="4"/>
        <v>-0.00012277781163128054</v>
      </c>
      <c r="H38" s="2">
        <f>yPrime(F38+(h/2)*G38,A38)</f>
        <v>-9.845678299313931E-05</v>
      </c>
      <c r="I38" s="2">
        <f>yPrime(F38+(h/2)*H38,A38)</f>
        <v>-0.00010327453239078466</v>
      </c>
      <c r="J38" s="2">
        <f>yPrime(F38+h*I38,A38)</f>
        <v>-8.186253730535498E-05</v>
      </c>
      <c r="K38" s="1">
        <f aca="true" t="shared" si="14" ref="K38:K56">h/6*(G38+2*H38+2*I38+J38)</f>
        <v>-2.0270099323482782E-05</v>
      </c>
      <c r="M38" s="1">
        <f aca="true" t="shared" si="15" ref="M38:M56">SQRT(m*g/k)*TANH(ATANH(SQRT(k/(m*g))*v0)-SQRT(g*k/m)*t)</f>
        <v>-9.90448261597532</v>
      </c>
      <c r="N38" s="3">
        <f t="shared" si="5"/>
        <v>1.8518249866872338E-07</v>
      </c>
      <c r="O38" s="6">
        <f t="shared" si="10"/>
        <v>1.8696837164420424E-08</v>
      </c>
      <c r="P38" s="3">
        <f t="shared" si="6"/>
        <v>5.8870084991724525E-05</v>
      </c>
      <c r="Q38" s="5">
        <f t="shared" si="11"/>
        <v>5.94378194947515E-06</v>
      </c>
    </row>
    <row r="39" spans="1:17" ht="12.75">
      <c r="A39" s="2">
        <f aca="true" t="shared" si="16" ref="A39:A56">A38+h</f>
        <v>6.600000000000003</v>
      </c>
      <c r="B39" s="1">
        <f t="shared" si="12"/>
        <v>-9.904542645078516</v>
      </c>
      <c r="C39" s="2">
        <f t="shared" si="8"/>
        <v>-3.499182106736498E-06</v>
      </c>
      <c r="D39" s="1">
        <f t="shared" si="13"/>
        <v>-6.998364213472996E-07</v>
      </c>
      <c r="F39" s="1">
        <f t="shared" si="9"/>
        <v>-9.904502700892145</v>
      </c>
      <c r="G39" s="2">
        <f t="shared" si="4"/>
        <v>-8.262480202070321E-05</v>
      </c>
      <c r="H39" s="2">
        <f>yPrime(F39+(h/2)*G39,A39)</f>
        <v>-6.625764369694309E-05</v>
      </c>
      <c r="I39" s="2">
        <f>yPrime(F39+(h/2)*H39,A39)</f>
        <v>-6.949981741222189E-05</v>
      </c>
      <c r="J39" s="2">
        <f>yPrime(F39+h*I39,A39)</f>
        <v>-5.5090337529151157E-05</v>
      </c>
      <c r="K39" s="1">
        <f t="shared" si="14"/>
        <v>-1.3641002058939477E-05</v>
      </c>
      <c r="M39" s="1">
        <f t="shared" si="15"/>
        <v>-9.904502830225166</v>
      </c>
      <c r="N39" s="3">
        <f t="shared" si="5"/>
        <v>1.2933302073747655E-07</v>
      </c>
      <c r="O39" s="6">
        <f t="shared" si="10"/>
        <v>1.3058002300004021E-08</v>
      </c>
      <c r="P39" s="3">
        <f t="shared" si="6"/>
        <v>3.98148533502507E-05</v>
      </c>
      <c r="Q39" s="5">
        <f t="shared" si="11"/>
        <v>4.019873993952462E-06</v>
      </c>
    </row>
    <row r="40" spans="1:17" ht="12.75">
      <c r="A40" s="2">
        <f t="shared" si="16"/>
        <v>6.800000000000003</v>
      </c>
      <c r="B40" s="1">
        <f t="shared" si="12"/>
        <v>-9.904543344914938</v>
      </c>
      <c r="C40" s="2">
        <f t="shared" si="8"/>
        <v>-2.112870120640764E-06</v>
      </c>
      <c r="D40" s="1">
        <f t="shared" si="13"/>
        <v>-4.2257402412815285E-07</v>
      </c>
      <c r="F40" s="1">
        <f t="shared" si="9"/>
        <v>-9.904516341894205</v>
      </c>
      <c r="G40" s="2">
        <f t="shared" si="4"/>
        <v>-5.560331506515581E-05</v>
      </c>
      <c r="H40" s="2">
        <f>yPrime(F40+(h/2)*G40,A40)</f>
        <v>-4.4588833116421256E-05</v>
      </c>
      <c r="I40" s="2">
        <f>yPrime(F40+(h/2)*H40,A40)</f>
        <v>-4.6770696549458535E-05</v>
      </c>
      <c r="J40" s="2">
        <f>yPrime(F40+h*I40,A40)</f>
        <v>-3.707366118099742E-05</v>
      </c>
      <c r="K40" s="1">
        <f t="shared" si="14"/>
        <v>-9.179867852597093E-06</v>
      </c>
      <c r="M40" s="1">
        <f t="shared" si="15"/>
        <v>-9.904516432101161</v>
      </c>
      <c r="N40" s="3">
        <f t="shared" si="5"/>
        <v>9.02069565711372E-08</v>
      </c>
      <c r="O40" s="6">
        <f t="shared" si="10"/>
        <v>9.107658833173397E-09</v>
      </c>
      <c r="P40" s="3">
        <f t="shared" si="6"/>
        <v>2.6912813776647226E-05</v>
      </c>
      <c r="Q40" s="5">
        <f t="shared" si="11"/>
        <v>2.717226425050001E-06</v>
      </c>
    </row>
    <row r="41" spans="1:17" ht="12.75">
      <c r="A41" s="2">
        <f t="shared" si="16"/>
        <v>7.0000000000000036</v>
      </c>
      <c r="B41" s="1">
        <f t="shared" si="12"/>
        <v>-9.904543767488962</v>
      </c>
      <c r="C41" s="2">
        <f t="shared" si="8"/>
        <v>-1.2757895557768961E-06</v>
      </c>
      <c r="D41" s="1">
        <f t="shared" si="13"/>
        <v>-2.5515791115537926E-07</v>
      </c>
      <c r="F41" s="1">
        <f t="shared" si="9"/>
        <v>-9.904525521762057</v>
      </c>
      <c r="G41" s="2">
        <f t="shared" si="4"/>
        <v>-3.74188764045158E-05</v>
      </c>
      <c r="H41" s="2">
        <f>yPrime(F41+(h/2)*G41,A41)</f>
        <v>-3.0006550677086352E-05</v>
      </c>
      <c r="I41" s="2">
        <f>yPrime(F41+(h/2)*H41,A41)</f>
        <v>-3.1474862563385386E-05</v>
      </c>
      <c r="J41" s="2">
        <f>yPrime(F41+h*I41,A41)</f>
        <v>-2.4949129260321E-05</v>
      </c>
      <c r="K41" s="1">
        <f t="shared" si="14"/>
        <v>-6.177694404859343E-06</v>
      </c>
      <c r="M41" s="1">
        <f t="shared" si="15"/>
        <v>-9.90452558460144</v>
      </c>
      <c r="N41" s="3">
        <f t="shared" si="5"/>
        <v>6.283938347451112E-08</v>
      </c>
      <c r="O41" s="6">
        <f t="shared" si="10"/>
        <v>6.344512206844866E-09</v>
      </c>
      <c r="P41" s="3">
        <f t="shared" si="6"/>
        <v>1.8182887520978852E-05</v>
      </c>
      <c r="Q41" s="5">
        <f t="shared" si="11"/>
        <v>1.8358160989808311E-06</v>
      </c>
    </row>
    <row r="42" spans="1:17" ht="12.75">
      <c r="A42" s="2">
        <f t="shared" si="16"/>
        <v>7.200000000000004</v>
      </c>
      <c r="B42" s="1">
        <f t="shared" si="12"/>
        <v>-9.904544022646872</v>
      </c>
      <c r="C42" s="2">
        <f t="shared" si="8"/>
        <v>-7.703450108920151E-07</v>
      </c>
      <c r="D42" s="1">
        <f t="shared" si="13"/>
        <v>-1.5406900217840304E-07</v>
      </c>
      <c r="F42" s="1">
        <f t="shared" si="9"/>
        <v>-9.904531699456461</v>
      </c>
      <c r="G42" s="2">
        <f t="shared" si="4"/>
        <v>-2.5181446209998626E-05</v>
      </c>
      <c r="H42" s="2">
        <f>yPrime(F42+(h/2)*G42,A42)</f>
        <v>-2.019323693325248E-05</v>
      </c>
      <c r="I42" s="2">
        <f>yPrime(F42+(h/2)*H42,A42)</f>
        <v>-2.1181354695087862E-05</v>
      </c>
      <c r="J42" s="2">
        <f>yPrime(F42+h*I42,A42)</f>
        <v>-1.6789788453763776E-05</v>
      </c>
      <c r="K42" s="1">
        <f t="shared" si="14"/>
        <v>-4.157347264014769E-06</v>
      </c>
      <c r="M42" s="1">
        <f t="shared" si="15"/>
        <v>-9.904531743180586</v>
      </c>
      <c r="N42" s="3">
        <f t="shared" si="5"/>
        <v>4.372412476527643E-08</v>
      </c>
      <c r="O42" s="6">
        <f t="shared" si="10"/>
        <v>4.414557487322015E-09</v>
      </c>
      <c r="P42" s="3">
        <f t="shared" si="6"/>
        <v>1.2279466286457819E-05</v>
      </c>
      <c r="Q42" s="5">
        <f t="shared" si="11"/>
        <v>1.239782617175457E-06</v>
      </c>
    </row>
    <row r="43" spans="1:17" ht="12.75">
      <c r="A43" s="2">
        <f t="shared" si="16"/>
        <v>7.400000000000004</v>
      </c>
      <c r="B43" s="1">
        <f t="shared" si="12"/>
        <v>-9.904544176715875</v>
      </c>
      <c r="C43" s="2">
        <f t="shared" si="8"/>
        <v>-4.6514836427036244E-07</v>
      </c>
      <c r="D43" s="1">
        <f t="shared" si="13"/>
        <v>-9.302967285407249E-08</v>
      </c>
      <c r="F43" s="1">
        <f t="shared" si="9"/>
        <v>-9.904535856803726</v>
      </c>
      <c r="G43" s="2">
        <f t="shared" si="4"/>
        <v>-1.6946128928552184E-05</v>
      </c>
      <c r="H43" s="2">
        <f>yPrime(F43+(h/2)*G43,A43)</f>
        <v>-1.3589257809698552E-05</v>
      </c>
      <c r="I43" s="2">
        <f>yPrime(F43+(h/2)*H43,A43)</f>
        <v>-1.4254222918452797E-05</v>
      </c>
      <c r="J43" s="2">
        <f>yPrime(F43+h*I43,A43)</f>
        <v>-1.129886963369131E-05</v>
      </c>
      <c r="K43" s="1">
        <f t="shared" si="14"/>
        <v>-2.7977320006182065E-06</v>
      </c>
      <c r="M43" s="1">
        <f t="shared" si="15"/>
        <v>-9.904535887194394</v>
      </c>
      <c r="N43" s="3">
        <f t="shared" si="5"/>
        <v>3.039066776011623E-08</v>
      </c>
      <c r="O43" s="6">
        <f t="shared" si="10"/>
        <v>3.0683585890590213E-09</v>
      </c>
      <c r="P43" s="3">
        <f t="shared" si="6"/>
        <v>8.289521481685824E-06</v>
      </c>
      <c r="Q43" s="5">
        <f t="shared" si="11"/>
        <v>8.369419401471778E-07</v>
      </c>
    </row>
    <row r="44" spans="1:17" ht="12.75">
      <c r="A44" s="2">
        <f t="shared" si="16"/>
        <v>7.600000000000004</v>
      </c>
      <c r="B44" s="1">
        <f t="shared" si="12"/>
        <v>-9.904544269745548</v>
      </c>
      <c r="C44" s="2">
        <f t="shared" si="8"/>
        <v>-2.80865062762814E-07</v>
      </c>
      <c r="D44" s="1">
        <f t="shared" si="13"/>
        <v>-5.61730125525628E-08</v>
      </c>
      <c r="F44" s="1">
        <f t="shared" si="9"/>
        <v>-9.904538654535726</v>
      </c>
      <c r="G44" s="2">
        <f t="shared" si="4"/>
        <v>-1.140408076416577E-05</v>
      </c>
      <c r="H44" s="2">
        <f>yPrime(F44+(h/2)*G44,A44)</f>
        <v>-9.145037459745708E-06</v>
      </c>
      <c r="I44" s="2">
        <f>yPrime(F44+(h/2)*H44,A44)</f>
        <v>-9.592533139368697E-06</v>
      </c>
      <c r="J44" s="2">
        <f>yPrime(F44+h*I44,A44)</f>
        <v>-7.603695783231501E-06</v>
      </c>
      <c r="K44" s="1">
        <f t="shared" si="14"/>
        <v>-1.8827639248542027E-06</v>
      </c>
      <c r="M44" s="1">
        <f t="shared" si="15"/>
        <v>-9.904538675637486</v>
      </c>
      <c r="N44" s="3">
        <f t="shared" si="5"/>
        <v>2.1101760339092834E-08</v>
      </c>
      <c r="O44" s="6">
        <f t="shared" si="10"/>
        <v>2.130514204664324E-09</v>
      </c>
      <c r="P44" s="3">
        <f t="shared" si="6"/>
        <v>5.594108062112468E-06</v>
      </c>
      <c r="Q44" s="5">
        <f t="shared" si="11"/>
        <v>5.648024855385215E-07</v>
      </c>
    </row>
    <row r="45" spans="1:17" ht="12.75">
      <c r="A45" s="2">
        <f t="shared" si="16"/>
        <v>7.800000000000004</v>
      </c>
      <c r="B45" s="1">
        <f t="shared" si="12"/>
        <v>-9.904544325918561</v>
      </c>
      <c r="C45" s="2">
        <f t="shared" si="8"/>
        <v>-1.6959144311101682E-07</v>
      </c>
      <c r="D45" s="1">
        <f t="shared" si="13"/>
        <v>-3.391828862220336E-08</v>
      </c>
      <c r="F45" s="1">
        <f t="shared" si="9"/>
        <v>-9.904540537299651</v>
      </c>
      <c r="G45" s="2">
        <f t="shared" si="4"/>
        <v>-7.674498794685292E-06</v>
      </c>
      <c r="H45" s="2">
        <f>yPrime(F45+(h/2)*G45,A45)</f>
        <v>-6.154251046552872E-06</v>
      </c>
      <c r="I45" s="2">
        <f>yPrime(F45+(h/2)*H45,A45)</f>
        <v>-6.455398176896665E-06</v>
      </c>
      <c r="J45" s="2">
        <f>yPrime(F45+h*I45,A45)</f>
        <v>-5.1169885093571565E-06</v>
      </c>
      <c r="K45" s="1">
        <f t="shared" si="14"/>
        <v>-1.2670261916980508E-06</v>
      </c>
      <c r="M45" s="1">
        <f t="shared" si="15"/>
        <v>-9.904540551937705</v>
      </c>
      <c r="N45" s="3">
        <f t="shared" si="5"/>
        <v>1.4638054324223049E-08</v>
      </c>
      <c r="O45" s="6">
        <f t="shared" si="10"/>
        <v>1.4779135132481524E-09</v>
      </c>
      <c r="P45" s="3">
        <f t="shared" si="6"/>
        <v>3.773980855825698E-06</v>
      </c>
      <c r="Q45" s="5">
        <f t="shared" si="11"/>
        <v>3.8103542875467995E-07</v>
      </c>
    </row>
    <row r="46" spans="1:17" ht="12.75">
      <c r="A46" s="2">
        <f t="shared" si="16"/>
        <v>8.000000000000004</v>
      </c>
      <c r="B46" s="1">
        <f t="shared" si="12"/>
        <v>-9.90454435983685</v>
      </c>
      <c r="C46" s="2">
        <f t="shared" si="8"/>
        <v>-1.0240240477799034E-07</v>
      </c>
      <c r="D46" s="1">
        <f t="shared" si="13"/>
        <v>-2.048048095559807E-08</v>
      </c>
      <c r="F46" s="1">
        <f t="shared" si="9"/>
        <v>-9.904541804325843</v>
      </c>
      <c r="G46" s="2">
        <f t="shared" si="4"/>
        <v>-5.164636176502313E-06</v>
      </c>
      <c r="H46" s="2">
        <f>yPrime(F46+(h/2)*G46,A46)</f>
        <v>-4.141569053928151E-06</v>
      </c>
      <c r="I46" s="2">
        <f>yPrime(F46+(h/2)*H46,A46)</f>
        <v>-4.344229280306422E-06</v>
      </c>
      <c r="J46" s="2">
        <f>yPrime(F46+h*I46,A46)</f>
        <v>-3.443532081703893E-06</v>
      </c>
      <c r="K46" s="1">
        <f t="shared" si="14"/>
        <v>-8.526588308891784E-07</v>
      </c>
      <c r="M46" s="1">
        <f t="shared" si="15"/>
        <v>-9.904541814470997</v>
      </c>
      <c r="N46" s="3">
        <f t="shared" si="5"/>
        <v>1.0145154050178462E-08</v>
      </c>
      <c r="O46" s="6">
        <f t="shared" si="10"/>
        <v>1.0242931212987478E-09</v>
      </c>
      <c r="P46" s="3">
        <f t="shared" si="6"/>
        <v>2.5453658523133527E-06</v>
      </c>
      <c r="Q46" s="5">
        <f t="shared" si="11"/>
        <v>2.5698976287771884E-07</v>
      </c>
    </row>
    <row r="47" spans="1:17" ht="12.75">
      <c r="A47" s="2">
        <f t="shared" si="16"/>
        <v>8.200000000000003</v>
      </c>
      <c r="B47" s="1">
        <f t="shared" si="12"/>
        <v>-9.904544380317331</v>
      </c>
      <c r="C47" s="2">
        <f t="shared" si="8"/>
        <v>-6.18324378365287E-08</v>
      </c>
      <c r="D47" s="1">
        <f t="shared" si="13"/>
        <v>-1.236648756730574E-08</v>
      </c>
      <c r="F47" s="1">
        <f t="shared" si="9"/>
        <v>-9.904542656984674</v>
      </c>
      <c r="G47" s="2">
        <f t="shared" si="4"/>
        <v>-3.47559709723555E-06</v>
      </c>
      <c r="H47" s="2">
        <f>yPrime(F47+(h/2)*G47,A47)</f>
        <v>-2.787113093205562E-06</v>
      </c>
      <c r="I47" s="2">
        <f>yPrime(F47+(h/2)*H47,A47)</f>
        <v>-2.9234954777024313E-06</v>
      </c>
      <c r="J47" s="2">
        <f>yPrime(F47+h*I47,A47)</f>
        <v>-2.3173616341409797E-06</v>
      </c>
      <c r="K47" s="1">
        <f t="shared" si="14"/>
        <v>-5.738058624397505E-07</v>
      </c>
      <c r="M47" s="1">
        <f t="shared" si="15"/>
        <v>-9.904542664010005</v>
      </c>
      <c r="N47" s="3">
        <f t="shared" si="5"/>
        <v>7.0253314277124446E-09</v>
      </c>
      <c r="O47" s="6">
        <f t="shared" si="10"/>
        <v>7.093039695048506E-10</v>
      </c>
      <c r="P47" s="3">
        <f t="shared" si="6"/>
        <v>1.7163073255943573E-06</v>
      </c>
      <c r="Q47" s="5">
        <f t="shared" si="11"/>
        <v>1.732848637051036E-07</v>
      </c>
    </row>
    <row r="48" spans="1:17" ht="12.75">
      <c r="A48" s="2">
        <f t="shared" si="16"/>
        <v>8.400000000000002</v>
      </c>
      <c r="B48" s="1">
        <f t="shared" si="12"/>
        <v>-9.90454439268382</v>
      </c>
      <c r="C48" s="2">
        <f t="shared" si="8"/>
        <v>-3.7335551539285916E-08</v>
      </c>
      <c r="D48" s="1">
        <f t="shared" si="13"/>
        <v>-7.467110307857184E-09</v>
      </c>
      <c r="F48" s="1">
        <f t="shared" si="9"/>
        <v>-9.904543230790537</v>
      </c>
      <c r="G48" s="2">
        <f t="shared" si="4"/>
        <v>-2.338940133128631E-06</v>
      </c>
      <c r="H48" s="2">
        <f>yPrime(F48+(h/2)*G48,A48)</f>
        <v>-1.8756174551270988E-06</v>
      </c>
      <c r="I48" s="2">
        <f>yPrime(F48+(h/2)*H48,A48)</f>
        <v>-1.9673974467337985E-06</v>
      </c>
      <c r="J48" s="2">
        <f>yPrime(F48+h*I48,A48)</f>
        <v>-1.5594931976892212E-06</v>
      </c>
      <c r="K48" s="1">
        <f t="shared" si="14"/>
        <v>-3.861487711513215E-07</v>
      </c>
      <c r="M48" s="1">
        <f t="shared" si="15"/>
        <v>-9.904543235651568</v>
      </c>
      <c r="N48" s="3">
        <f t="shared" si="5"/>
        <v>4.861030689085055E-09</v>
      </c>
      <c r="O48" s="6">
        <f t="shared" si="10"/>
        <v>4.90787972088172E-10</v>
      </c>
      <c r="P48" s="3">
        <f t="shared" si="6"/>
        <v>1.157032251342116E-06</v>
      </c>
      <c r="Q48" s="5">
        <f t="shared" si="11"/>
        <v>1.168183351633379E-07</v>
      </c>
    </row>
    <row r="49" spans="1:17" ht="12.75">
      <c r="A49" s="2">
        <f t="shared" si="16"/>
        <v>8.600000000000001</v>
      </c>
      <c r="B49" s="1">
        <f aca="true" t="shared" si="17" ref="B49:B56">B48+D48</f>
        <v>-9.904544400150929</v>
      </c>
      <c r="C49" s="2">
        <f t="shared" si="8"/>
        <v>-2.254388675737573E-08</v>
      </c>
      <c r="D49" s="1">
        <f t="shared" si="13"/>
        <v>-4.508777351475146E-09</v>
      </c>
      <c r="F49" s="1">
        <f t="shared" si="9"/>
        <v>-9.904543616939309</v>
      </c>
      <c r="G49" s="2">
        <f t="shared" si="4"/>
        <v>-1.5740146803722155E-06</v>
      </c>
      <c r="H49" s="2">
        <f>yPrime(F49+(h/2)*G49,A49)</f>
        <v>-1.2622167364639836E-06</v>
      </c>
      <c r="I49" s="2">
        <f>yPrime(F49+(h/2)*H49,A49)</f>
        <v>-1.323981065226576E-06</v>
      </c>
      <c r="J49" s="2">
        <f>yPrime(F49+h*I49,A49)</f>
        <v>-1.0494775430913705E-06</v>
      </c>
      <c r="K49" s="1">
        <f t="shared" si="14"/>
        <v>-2.598629275614902E-07</v>
      </c>
      <c r="M49" s="1">
        <f t="shared" si="15"/>
        <v>-9.90454362030026</v>
      </c>
      <c r="N49" s="3">
        <f t="shared" si="5"/>
        <v>3.3609506289167257E-09</v>
      </c>
      <c r="O49" s="6">
        <f t="shared" si="10"/>
        <v>3.393342245500492E-10</v>
      </c>
      <c r="P49" s="3">
        <f t="shared" si="6"/>
        <v>7.798506693745821E-07</v>
      </c>
      <c r="Q49" s="5">
        <f t="shared" si="11"/>
        <v>7.873665857518236E-08</v>
      </c>
    </row>
    <row r="50" spans="1:17" ht="12.75">
      <c r="A50" s="2">
        <f t="shared" si="16"/>
        <v>8.8</v>
      </c>
      <c r="B50" s="1">
        <f t="shared" si="17"/>
        <v>-9.904544404659706</v>
      </c>
      <c r="C50" s="2">
        <f t="shared" si="8"/>
        <v>-1.3612410754149096E-08</v>
      </c>
      <c r="D50" s="1">
        <f t="shared" si="13"/>
        <v>-2.7224821508298195E-09</v>
      </c>
      <c r="F50" s="1">
        <f t="shared" si="9"/>
        <v>-9.904543876802236</v>
      </c>
      <c r="G50" s="2">
        <f t="shared" si="4"/>
        <v>-1.0592499322115145E-06</v>
      </c>
      <c r="H50" s="2">
        <f>yPrime(F50+(h/2)*G50,A50)</f>
        <v>-8.49422182369608E-07</v>
      </c>
      <c r="I50" s="2">
        <f>yPrime(F50+(h/2)*H50,A50)</f>
        <v>-8.909871453965934E-07</v>
      </c>
      <c r="J50" s="2">
        <f>yPrime(F50+h*I50,A50)</f>
        <v>-7.062570794857947E-07</v>
      </c>
      <c r="K50" s="1">
        <f t="shared" si="14"/>
        <v>-1.748775222409904E-07</v>
      </c>
      <c r="M50" s="1">
        <f t="shared" si="15"/>
        <v>-9.904543879124361</v>
      </c>
      <c r="N50" s="3">
        <f t="shared" si="5"/>
        <v>2.3221247147375834E-09</v>
      </c>
      <c r="O50" s="6">
        <f t="shared" si="10"/>
        <v>2.3445044447043E-10</v>
      </c>
      <c r="P50" s="3">
        <f t="shared" si="6"/>
        <v>5.255353450195344E-07</v>
      </c>
      <c r="Q50" s="5">
        <f t="shared" si="11"/>
        <v>5.306002491716921E-08</v>
      </c>
    </row>
    <row r="51" spans="1:17" ht="12.75">
      <c r="A51" s="2">
        <f t="shared" si="16"/>
        <v>9</v>
      </c>
      <c r="B51" s="1">
        <f t="shared" si="17"/>
        <v>-9.904544407382188</v>
      </c>
      <c r="C51" s="2">
        <f t="shared" si="8"/>
        <v>-8.219421587796205E-09</v>
      </c>
      <c r="D51" s="1">
        <f t="shared" si="13"/>
        <v>-1.6438843175592412E-09</v>
      </c>
      <c r="F51" s="1">
        <f t="shared" si="9"/>
        <v>-9.904544051679759</v>
      </c>
      <c r="G51" s="2">
        <f t="shared" si="4"/>
        <v>-7.128335095529792E-07</v>
      </c>
      <c r="H51" s="2">
        <f>yPrime(F51+(h/2)*G51,A51)</f>
        <v>-5.716276927358876E-07</v>
      </c>
      <c r="I51" s="2">
        <f>yPrime(F51+(h/2)*H51,A51)</f>
        <v>-5.995992786722582E-07</v>
      </c>
      <c r="J51" s="2">
        <f>yPrime(F51+h*I51,A51)</f>
        <v>-4.752832118981587E-07</v>
      </c>
      <c r="K51" s="1">
        <f t="shared" si="14"/>
        <v>-1.1768568880891431E-07</v>
      </c>
      <c r="M51" s="1">
        <f t="shared" si="15"/>
        <v>-9.904544053283056</v>
      </c>
      <c r="N51" s="3">
        <f t="shared" si="5"/>
        <v>1.6032970506785205E-09</v>
      </c>
      <c r="O51" s="6">
        <f t="shared" si="10"/>
        <v>1.6187489722427718E-10</v>
      </c>
      <c r="P51" s="3">
        <f t="shared" si="6"/>
        <v>3.540991322381615E-07</v>
      </c>
      <c r="Q51" s="5">
        <f t="shared" si="11"/>
        <v>3.575117949228449E-08</v>
      </c>
    </row>
    <row r="52" spans="1:17" ht="12.75">
      <c r="A52" s="2">
        <f t="shared" si="16"/>
        <v>9.2</v>
      </c>
      <c r="B52" s="1">
        <f t="shared" si="17"/>
        <v>-9.904544409026073</v>
      </c>
      <c r="C52" s="2">
        <f t="shared" si="8"/>
        <v>-4.963036204230775E-09</v>
      </c>
      <c r="D52" s="1">
        <f t="shared" si="13"/>
        <v>-9.926072408461552E-10</v>
      </c>
      <c r="F52" s="1">
        <f t="shared" si="9"/>
        <v>-9.904544169365447</v>
      </c>
      <c r="G52" s="2">
        <f t="shared" si="4"/>
        <v>-4.797088912766867E-07</v>
      </c>
      <c r="H52" s="2">
        <f>yPrime(F52+(h/2)*G52,A52)</f>
        <v>-3.8468293261928466E-07</v>
      </c>
      <c r="I52" s="2">
        <f>yPrime(F52+(h/2)*H52,A52)</f>
        <v>-4.0350670893474216E-07</v>
      </c>
      <c r="J52" s="2">
        <f>yPrime(F52+h*I52,A52)</f>
        <v>-3.1984688853015086E-07</v>
      </c>
      <c r="K52" s="1">
        <f t="shared" si="14"/>
        <v>-7.919783543049637E-08</v>
      </c>
      <c r="M52" s="1">
        <f t="shared" si="15"/>
        <v>-9.904544170471725</v>
      </c>
      <c r="N52" s="3">
        <f t="shared" si="5"/>
        <v>1.1062777360848486E-09</v>
      </c>
      <c r="O52" s="6">
        <f t="shared" si="10"/>
        <v>1.1169395754556565E-10</v>
      </c>
      <c r="P52" s="3">
        <f t="shared" si="6"/>
        <v>2.385543478311547E-07</v>
      </c>
      <c r="Q52" s="5">
        <f t="shared" si="11"/>
        <v>2.4085343426742783E-08</v>
      </c>
    </row>
    <row r="53" spans="1:17" ht="12.75">
      <c r="A53" s="2">
        <f t="shared" si="16"/>
        <v>9.399999999999999</v>
      </c>
      <c r="B53" s="1">
        <f t="shared" si="17"/>
        <v>-9.90454441001868</v>
      </c>
      <c r="C53" s="2">
        <f t="shared" si="8"/>
        <v>-2.9967708314870833E-09</v>
      </c>
      <c r="D53" s="1">
        <f t="shared" si="13"/>
        <v>-5.993541662974167E-10</v>
      </c>
      <c r="F53" s="1">
        <f t="shared" si="9"/>
        <v>-9.904544248563283</v>
      </c>
      <c r="G53" s="2">
        <f t="shared" si="4"/>
        <v>-3.228251994613629E-07</v>
      </c>
      <c r="H53" s="2">
        <f>yPrime(F53+(h/2)*G53,A53)</f>
        <v>-2.5887646870614844E-07</v>
      </c>
      <c r="I53" s="2">
        <f>yPrime(F53+(h/2)*H53,A53)</f>
        <v>-2.7154412940433303E-07</v>
      </c>
      <c r="J53" s="2">
        <f>yPrime(F53+h*I53,A53)</f>
        <v>-2.1524436455422347E-07</v>
      </c>
      <c r="K53" s="1">
        <f t="shared" si="14"/>
        <v>-5.329702534121831E-08</v>
      </c>
      <c r="M53" s="1">
        <f t="shared" si="15"/>
        <v>-9.904544249326145</v>
      </c>
      <c r="N53" s="3">
        <f t="shared" si="5"/>
        <v>7.628617737509558E-10</v>
      </c>
      <c r="O53" s="6">
        <f t="shared" si="10"/>
        <v>7.702139084318362E-11</v>
      </c>
      <c r="P53" s="3">
        <f t="shared" si="6"/>
        <v>1.6069253483408374E-07</v>
      </c>
      <c r="Q53" s="5">
        <f t="shared" si="11"/>
        <v>1.622412205841944E-08</v>
      </c>
    </row>
    <row r="54" spans="1:17" ht="12.75">
      <c r="A54" s="2">
        <f t="shared" si="16"/>
        <v>9.599999999999998</v>
      </c>
      <c r="B54" s="1">
        <f t="shared" si="17"/>
        <v>-9.904544410618033</v>
      </c>
      <c r="C54" s="2">
        <f t="shared" si="8"/>
        <v>-1.809507210737138E-09</v>
      </c>
      <c r="D54" s="1">
        <f t="shared" si="13"/>
        <v>-3.6190144214742763E-10</v>
      </c>
      <c r="F54" s="1">
        <f>F53+K53</f>
        <v>-9.904544301860309</v>
      </c>
      <c r="G54" s="2">
        <f t="shared" si="4"/>
        <v>-2.1724864929240084E-07</v>
      </c>
      <c r="H54" s="2">
        <f>yPrime(F54+(h/2)*G54,A54)</f>
        <v>-1.7421367104475394E-07</v>
      </c>
      <c r="I54" s="2">
        <f>yPrime(F54+(h/2)*H54,A54)</f>
        <v>-1.8273850876937558E-07</v>
      </c>
      <c r="J54" s="2">
        <f>yPrime(F54+h*I54,A54)</f>
        <v>-1.4485098276395547E-07</v>
      </c>
      <c r="K54" s="1">
        <f t="shared" si="14"/>
        <v>-3.5866799722820514E-08</v>
      </c>
      <c r="M54" s="1">
        <f t="shared" si="15"/>
        <v>-9.904544302386055</v>
      </c>
      <c r="N54" s="3">
        <f t="shared" si="5"/>
        <v>5.257465574004527E-10</v>
      </c>
      <c r="O54" s="6">
        <f t="shared" si="10"/>
        <v>5.30813474451114E-11</v>
      </c>
      <c r="P54" s="3">
        <f t="shared" si="6"/>
        <v>1.0823197804654683E-07</v>
      </c>
      <c r="Q54" s="5">
        <f t="shared" si="11"/>
        <v>1.0927507085860901E-08</v>
      </c>
    </row>
    <row r="55" spans="1:17" ht="12.75">
      <c r="A55" s="2">
        <f t="shared" si="16"/>
        <v>9.799999999999997</v>
      </c>
      <c r="B55" s="1">
        <f t="shared" si="17"/>
        <v>-9.904544410979934</v>
      </c>
      <c r="C55" s="2">
        <f t="shared" si="8"/>
        <v>-1.0926139992761819E-09</v>
      </c>
      <c r="D55" s="1">
        <f t="shared" si="13"/>
        <v>-2.1852279985523639E-10</v>
      </c>
      <c r="F55" s="1">
        <f>F54+K54</f>
        <v>-9.904544337727108</v>
      </c>
      <c r="G55" s="2">
        <f t="shared" si="4"/>
        <v>-1.4619978827568048E-07</v>
      </c>
      <c r="H55" s="2">
        <f>yPrime(F55+(h/2)*G55,A55)</f>
        <v>-1.1723894388637746E-07</v>
      </c>
      <c r="I55" s="2">
        <f>yPrime(F55+(h/2)*H55,A55)</f>
        <v>-1.2297582152598352E-07</v>
      </c>
      <c r="J55" s="2">
        <f>yPrime(F55+h*I55,A55)</f>
        <v>-9.747900797663078E-08</v>
      </c>
      <c r="K55" s="1">
        <f t="shared" si="14"/>
        <v>-2.4136944235901106E-08</v>
      </c>
      <c r="M55" s="1">
        <f t="shared" si="15"/>
        <v>-9.904544338089238</v>
      </c>
      <c r="N55" s="3">
        <f t="shared" si="5"/>
        <v>3.6212988163697446E-10</v>
      </c>
      <c r="O55" s="6">
        <f t="shared" si="10"/>
        <v>3.6561993088804296E-11</v>
      </c>
      <c r="P55" s="3">
        <f t="shared" si="6"/>
        <v>7.289069614557775E-08</v>
      </c>
      <c r="Q55" s="5">
        <f t="shared" si="11"/>
        <v>7.35931847619349E-09</v>
      </c>
    </row>
    <row r="56" spans="1:17" ht="12.75">
      <c r="A56" s="2">
        <f t="shared" si="16"/>
        <v>9.999999999999996</v>
      </c>
      <c r="B56" s="1">
        <f t="shared" si="17"/>
        <v>-9.904544411198456</v>
      </c>
      <c r="C56" s="2">
        <f t="shared" si="8"/>
        <v>-6.597424828669318E-10</v>
      </c>
      <c r="D56" s="1">
        <f t="shared" si="13"/>
        <v>-1.3194849657338638E-10</v>
      </c>
      <c r="F56" s="1">
        <f>F55+K55</f>
        <v>-9.904544361864053</v>
      </c>
      <c r="G56" s="2">
        <f t="shared" si="4"/>
        <v>-9.838669967621172E-08</v>
      </c>
      <c r="H56" s="2">
        <f>yPrime(F56+(h/2)*G56,A56)</f>
        <v>-7.889719100262482E-08</v>
      </c>
      <c r="I56" s="2">
        <f>yPrime(F56+(h/2)*H56,A56)</f>
        <v>-8.275788410117002E-08</v>
      </c>
      <c r="J56" s="2">
        <f>yPrime(F56+h*I56,A56)</f>
        <v>-6.55995346932059E-08</v>
      </c>
      <c r="K56" s="1">
        <f t="shared" si="14"/>
        <v>-1.6243212819233577E-08</v>
      </c>
      <c r="M56" s="1">
        <f t="shared" si="15"/>
        <v>-9.90454436211335</v>
      </c>
      <c r="N56" s="3">
        <f t="shared" si="5"/>
        <v>2.4929747155510995E-10</v>
      </c>
      <c r="O56" s="6">
        <f t="shared" si="10"/>
        <v>2.517000908277187E-11</v>
      </c>
      <c r="P56" s="3">
        <f t="shared" si="6"/>
        <v>4.9085105757740166E-08</v>
      </c>
      <c r="Q56" s="5">
        <f t="shared" si="11"/>
        <v>4.955816639632557E-09</v>
      </c>
    </row>
    <row r="57" spans="1:13" ht="12.75">
      <c r="A57" s="2"/>
      <c r="B57" s="1"/>
      <c r="C57" s="2"/>
      <c r="D57" s="1"/>
      <c r="F57" s="1"/>
      <c r="G57" s="2"/>
      <c r="H57" s="2"/>
      <c r="I57" s="2"/>
      <c r="J57" s="2"/>
      <c r="K57" s="1"/>
      <c r="M57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Rivers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Benoit</dc:creator>
  <cp:keywords/>
  <dc:description/>
  <cp:lastModifiedBy>Anthony Benoit</cp:lastModifiedBy>
  <dcterms:created xsi:type="dcterms:W3CDTF">2008-02-09T18:09:09Z</dcterms:created>
  <dcterms:modified xsi:type="dcterms:W3CDTF">2008-02-25T03:30:44Z</dcterms:modified>
  <cp:category/>
  <cp:version/>
  <cp:contentType/>
  <cp:contentStatus/>
</cp:coreProperties>
</file>