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11580" windowHeight="6495" activeTab="1"/>
  </bookViews>
  <sheets>
    <sheet name="Output" sheetId="1" r:id="rId1"/>
    <sheet name="Green-Ampt Calculator" sheetId="2" r:id="rId2"/>
    <sheet name="Green-Ampt Calculator Formulas" sheetId="3" r:id="rId3"/>
  </sheets>
  <definedNames>
    <definedName name="A">'Green-Ampt Calculator'!$D$3</definedName>
    <definedName name="B">'Green-Ampt Calculator'!$D$4</definedName>
    <definedName name="IncrementalInfiltration">'Green-Ampt Calculator'!$F$8:$F$19</definedName>
    <definedName name="InfiltrationCapacity">'Green-Ampt Calculator'!$D$8:$D$19</definedName>
    <definedName name="TotalInfiltration">'Green-Ampt Calculator'!$E$8:$E$19</definedName>
  </definedNames>
  <calcPr calcMode="manual" fullCalcOnLoad="1"/>
</workbook>
</file>

<file path=xl/sharedStrings.xml><?xml version="1.0" encoding="utf-8"?>
<sst xmlns="http://schemas.openxmlformats.org/spreadsheetml/2006/main" count="28" uniqueCount="14">
  <si>
    <t>Green-Ampt Infiltration Calculator</t>
  </si>
  <si>
    <t>Ks (in/hr)</t>
  </si>
  <si>
    <t>Initial f (in/hr)</t>
  </si>
  <si>
    <t>porosity</t>
  </si>
  <si>
    <t>B (in/hr)</t>
  </si>
  <si>
    <t>S (in)</t>
  </si>
  <si>
    <t>Time (min)</t>
  </si>
  <si>
    <t>f (in/hr)</t>
  </si>
  <si>
    <t>F (in)</t>
  </si>
  <si>
    <r>
      <t>D</t>
    </r>
    <r>
      <rPr>
        <sz val="10"/>
        <rFont val="Arial"/>
        <family val="2"/>
      </rPr>
      <t>F (in)</t>
    </r>
  </si>
  <si>
    <t>Ks*IMD*S</t>
  </si>
  <si>
    <t>Ks</t>
  </si>
  <si>
    <r>
      <t>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/hr)</t>
    </r>
  </si>
  <si>
    <r>
      <t xml:space="preserve">initial 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</si>
</sst>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10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Green-Ampt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'Green-Ampt Calculator'!$C$8:$C$19</c:f>
              <c:numCache>
                <c:ptCount val="1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</c:numCache>
            </c:numRef>
          </c:xVal>
          <c:yVal>
            <c:numRef>
              <c:f>'Green-Ampt Calculator'!$D$8:$D$19</c:f>
              <c:numCache>
                <c:ptCount val="12"/>
                <c:pt idx="0">
                  <c:v>4</c:v>
                </c:pt>
                <c:pt idx="1">
                  <c:v>0.9026453175985327</c:v>
                </c:pt>
                <c:pt idx="2">
                  <c:v>0.7815715838085964</c:v>
                </c:pt>
                <c:pt idx="3">
                  <c:v>0.7162757432889946</c:v>
                </c:pt>
                <c:pt idx="4">
                  <c:v>0.6741394701032036</c:v>
                </c:pt>
                <c:pt idx="5">
                  <c:v>0.6442136286081728</c:v>
                </c:pt>
                <c:pt idx="6">
                  <c:v>0.6216370096332199</c:v>
                </c:pt>
                <c:pt idx="7">
                  <c:v>0.6038787550305456</c:v>
                </c:pt>
                <c:pt idx="8">
                  <c:v>0.5894755423207666</c:v>
                </c:pt>
                <c:pt idx="9">
                  <c:v>0.5775154886499022</c:v>
                </c:pt>
                <c:pt idx="10">
                  <c:v>0.567397382529377</c:v>
                </c:pt>
                <c:pt idx="11">
                  <c:v>0.5587069739732771</c:v>
                </c:pt>
              </c:numCache>
            </c:numRef>
          </c:yVal>
          <c:smooth val="0"/>
        </c:ser>
        <c:axId val="24586716"/>
        <c:axId val="19953853"/>
      </c:scatterChart>
      <c:val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19953853"/>
        <c:crosses val="autoZero"/>
        <c:crossBetween val="midCat"/>
        <c:dispUnits/>
        <c:majorUnit val="60"/>
        <c:minorUnit val="30"/>
      </c:valAx>
      <c:valAx>
        <c:axId val="199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6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57150</xdr:rowOff>
    </xdr:from>
    <xdr:to>
      <xdr:col>6</xdr:col>
      <xdr:colOff>371475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3333750"/>
          <a:ext cx="44672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0) Be sure that the Manual box and the Iterations box is checked under Tools, Options..., Calculation.
1) Enter values for Ks (hydraulic conductivity), porosity, initial q, and S (capillary suction); or type in values for A and B.
2) Enter a value for initial f.
3) Set the time course under time.
4) Hit F9 to calculate.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133350</xdr:rowOff>
    </xdr:from>
    <xdr:to>
      <xdr:col>5</xdr:col>
      <xdr:colOff>942975</xdr:colOff>
      <xdr:row>30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3409950"/>
          <a:ext cx="26003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0) Be sure that the Manual box and the Iterations box is checked under Tools, Options..., Calculation.
1) Enter values for Ks (hydraulic conductivity), porosity, initial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q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, and S (capillary suction); or type in values for A and B.
2) Enter a value for initial f.
3) Set the time course under time.
4) Hit F9 to calculate.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9" sqref="F9"/>
    </sheetView>
  </sheetViews>
  <sheetFormatPr defaultColWidth="9.00390625" defaultRowHeight="13.5"/>
  <cols>
    <col min="1" max="4" width="9.00390625" style="2" customWidth="1"/>
    <col min="5" max="5" width="10.125" style="2" bestFit="1" customWidth="1"/>
    <col min="6" max="16384" width="9.00390625" style="2" customWidth="1"/>
  </cols>
  <sheetData>
    <row r="1" ht="12.75">
      <c r="A1" s="1" t="s">
        <v>0</v>
      </c>
    </row>
    <row r="3" spans="1:6" ht="14.25">
      <c r="A3" s="3" t="s">
        <v>1</v>
      </c>
      <c r="B3" s="4">
        <f>1.09/2.54</f>
        <v>0.42913385826771655</v>
      </c>
      <c r="C3" s="3" t="s">
        <v>12</v>
      </c>
      <c r="D3" s="5">
        <f>B8</f>
        <v>0.5803646847293694</v>
      </c>
      <c r="E3" s="2" t="s">
        <v>2</v>
      </c>
      <c r="F3" s="4">
        <v>4</v>
      </c>
    </row>
    <row r="4" spans="1:4" ht="12.75">
      <c r="A4" s="3" t="s">
        <v>3</v>
      </c>
      <c r="B4" s="4">
        <v>0.412</v>
      </c>
      <c r="C4" s="3" t="s">
        <v>4</v>
      </c>
      <c r="D4" s="5">
        <f>B9</f>
        <v>0.42913385826771655</v>
      </c>
    </row>
    <row r="5" spans="1:2" ht="12.75">
      <c r="A5" s="3" t="s">
        <v>13</v>
      </c>
      <c r="B5" s="4">
        <v>0.1</v>
      </c>
    </row>
    <row r="6" spans="1:2" ht="12.75">
      <c r="A6" s="3" t="s">
        <v>5</v>
      </c>
      <c r="B6" s="4">
        <f>11.01/2.54</f>
        <v>4.334645669291339</v>
      </c>
    </row>
    <row r="7" spans="1:6" ht="12.75">
      <c r="A7" s="3"/>
      <c r="B7" s="4"/>
      <c r="C7" s="6" t="s">
        <v>6</v>
      </c>
      <c r="D7" s="6" t="s">
        <v>7</v>
      </c>
      <c r="E7" s="6" t="s">
        <v>8</v>
      </c>
      <c r="F7" s="7" t="s">
        <v>9</v>
      </c>
    </row>
    <row r="8" spans="1:6" ht="12.75">
      <c r="A8" s="3" t="s">
        <v>10</v>
      </c>
      <c r="B8" s="4">
        <f>B3*(B4-B5)*B6</f>
        <v>0.5803646847293694</v>
      </c>
      <c r="C8" s="6">
        <v>0</v>
      </c>
      <c r="D8" s="8">
        <f>F3</f>
        <v>4</v>
      </c>
      <c r="E8" s="8">
        <v>0</v>
      </c>
      <c r="F8" s="8"/>
    </row>
    <row r="9" spans="1:6" ht="12.75">
      <c r="A9" s="3" t="s">
        <v>11</v>
      </c>
      <c r="B9" s="4">
        <f>B3</f>
        <v>0.42913385826771655</v>
      </c>
      <c r="C9" s="6">
        <v>30</v>
      </c>
      <c r="D9" s="8">
        <f aca="true" t="shared" si="0" ref="D9:D19">A/E9+B</f>
        <v>0.9026453175985327</v>
      </c>
      <c r="E9" s="8">
        <f aca="true" t="shared" si="1" ref="E9:E19">E8+F9</f>
        <v>1.2256613293996332</v>
      </c>
      <c r="F9" s="8">
        <f aca="true" t="shared" si="2" ref="F9:F19">AVERAGE(D8:D9)*(C9-C8)/60</f>
        <v>1.2256613293996332</v>
      </c>
    </row>
    <row r="10" spans="3:6" ht="12.75">
      <c r="C10" s="6">
        <v>60</v>
      </c>
      <c r="D10" s="8">
        <f t="shared" si="0"/>
        <v>0.7815715838085902</v>
      </c>
      <c r="E10" s="8">
        <f t="shared" si="1"/>
        <v>1.6467155547514154</v>
      </c>
      <c r="F10" s="8">
        <f t="shared" si="2"/>
        <v>0.4210542253517807</v>
      </c>
    </row>
    <row r="11" spans="3:6" ht="12.75">
      <c r="C11" s="6">
        <v>90</v>
      </c>
      <c r="D11" s="8">
        <f t="shared" si="0"/>
        <v>0.7162757432889761</v>
      </c>
      <c r="E11" s="8">
        <f t="shared" si="1"/>
        <v>2.021177386525813</v>
      </c>
      <c r="F11" s="8">
        <f t="shared" si="2"/>
        <v>0.3744618317743916</v>
      </c>
    </row>
    <row r="12" spans="3:6" ht="12.75">
      <c r="C12" s="6">
        <v>120</v>
      </c>
      <c r="D12" s="8">
        <f t="shared" si="0"/>
        <v>0.674139470103172</v>
      </c>
      <c r="E12" s="8">
        <f t="shared" si="1"/>
        <v>2.3687811898738627</v>
      </c>
      <c r="F12" s="8">
        <f t="shared" si="2"/>
        <v>0.34760380334803703</v>
      </c>
    </row>
    <row r="13" spans="3:6" ht="12.75">
      <c r="C13" s="6">
        <v>150</v>
      </c>
      <c r="D13" s="8">
        <f t="shared" si="0"/>
        <v>0.6442136286081291</v>
      </c>
      <c r="E13" s="8">
        <f t="shared" si="1"/>
        <v>2.698369464551707</v>
      </c>
      <c r="F13" s="8">
        <f t="shared" si="2"/>
        <v>0.32958827467782525</v>
      </c>
    </row>
    <row r="14" spans="3:6" ht="12.75">
      <c r="C14" s="6">
        <v>180</v>
      </c>
      <c r="D14" s="8">
        <f t="shared" si="0"/>
        <v>0.6216370096331661</v>
      </c>
      <c r="E14" s="8">
        <f t="shared" si="1"/>
        <v>3.014832124112055</v>
      </c>
      <c r="F14" s="8">
        <f t="shared" si="2"/>
        <v>0.3164626595603238</v>
      </c>
    </row>
    <row r="15" spans="3:6" ht="12.75">
      <c r="C15" s="6">
        <v>210</v>
      </c>
      <c r="D15" s="8">
        <f t="shared" si="0"/>
        <v>0.6038787550304834</v>
      </c>
      <c r="E15" s="8">
        <f t="shared" si="1"/>
        <v>3.3212110652779963</v>
      </c>
      <c r="F15" s="8">
        <f t="shared" si="2"/>
        <v>0.3063789411659124</v>
      </c>
    </row>
    <row r="16" spans="3:6" ht="12.75">
      <c r="C16" s="6">
        <v>240</v>
      </c>
      <c r="D16" s="8">
        <f t="shared" si="0"/>
        <v>0.5894755423206977</v>
      </c>
      <c r="E16" s="8">
        <f t="shared" si="1"/>
        <v>3.6195496396158244</v>
      </c>
      <c r="F16" s="8">
        <f t="shared" si="2"/>
        <v>0.29833857433779526</v>
      </c>
    </row>
    <row r="17" spans="3:6" ht="12.75">
      <c r="C17" s="6">
        <v>270</v>
      </c>
      <c r="D17" s="8">
        <f t="shared" si="0"/>
        <v>0.577515488649828</v>
      </c>
      <c r="E17" s="8">
        <f t="shared" si="1"/>
        <v>3.9112973973584917</v>
      </c>
      <c r="F17" s="8">
        <f t="shared" si="2"/>
        <v>0.2917477577426314</v>
      </c>
    </row>
    <row r="18" spans="3:6" ht="12.75">
      <c r="C18" s="6">
        <v>300</v>
      </c>
      <c r="D18" s="8">
        <f t="shared" si="0"/>
        <v>0.5673973825292986</v>
      </c>
      <c r="E18" s="8">
        <f t="shared" si="1"/>
        <v>4.197525615153311</v>
      </c>
      <c r="F18" s="8">
        <f t="shared" si="2"/>
        <v>0.2862282177947817</v>
      </c>
    </row>
    <row r="19" spans="3:6" ht="12.75">
      <c r="C19" s="6">
        <v>330</v>
      </c>
      <c r="D19" s="8">
        <f t="shared" si="0"/>
        <v>0.5587069739731955</v>
      </c>
      <c r="E19" s="8">
        <f t="shared" si="1"/>
        <v>4.479051704278975</v>
      </c>
      <c r="F19" s="8">
        <f t="shared" si="2"/>
        <v>0.2815260891256235</v>
      </c>
    </row>
  </sheetData>
  <printOptions gridLines="1"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Formulas="1" workbookViewId="0" topLeftCell="A1">
      <selection activeCell="A1" sqref="A1:G31"/>
    </sheetView>
  </sheetViews>
  <sheetFormatPr defaultColWidth="9.00390625" defaultRowHeight="13.5"/>
  <cols>
    <col min="1" max="1" width="6.00390625" style="2" customWidth="1"/>
    <col min="2" max="2" width="6.375" style="2" bestFit="1" customWidth="1"/>
    <col min="3" max="3" width="4.375" style="2" bestFit="1" customWidth="1"/>
    <col min="4" max="4" width="7.00390625" style="2" bestFit="1" customWidth="1"/>
    <col min="5" max="5" width="5.125" style="2" bestFit="1" customWidth="1"/>
    <col min="6" max="6" width="14.50390625" style="2" customWidth="1"/>
    <col min="7" max="16384" width="9.00390625" style="2" customWidth="1"/>
  </cols>
  <sheetData>
    <row r="1" spans="1:3" ht="12.75">
      <c r="A1" s="9" t="s">
        <v>0</v>
      </c>
      <c r="B1" s="9"/>
      <c r="C1" s="9"/>
    </row>
    <row r="3" spans="1:6" ht="14.25">
      <c r="A3" s="3" t="s">
        <v>1</v>
      </c>
      <c r="B3" s="4">
        <f>1.09/2.54</f>
        <v>0.42913385826771655</v>
      </c>
      <c r="C3" s="3" t="s">
        <v>12</v>
      </c>
      <c r="D3" s="2">
        <f>B8</f>
        <v>0.5803646847293694</v>
      </c>
      <c r="E3" s="2" t="s">
        <v>2</v>
      </c>
      <c r="F3" s="4">
        <v>4</v>
      </c>
    </row>
    <row r="4" spans="1:4" ht="12.75">
      <c r="A4" s="3" t="s">
        <v>3</v>
      </c>
      <c r="B4" s="4">
        <v>0.412</v>
      </c>
      <c r="C4" s="3" t="s">
        <v>4</v>
      </c>
      <c r="D4" s="2">
        <f>B9</f>
        <v>0.42913385826771655</v>
      </c>
    </row>
    <row r="5" spans="1:2" ht="12.75">
      <c r="A5" s="3" t="s">
        <v>13</v>
      </c>
      <c r="B5" s="4">
        <v>0.1</v>
      </c>
    </row>
    <row r="6" spans="1:2" ht="12.75">
      <c r="A6" s="3" t="s">
        <v>5</v>
      </c>
      <c r="B6" s="4">
        <f>11.01/2.54</f>
        <v>4.334645669291339</v>
      </c>
    </row>
    <row r="7" spans="1:6" ht="12.75">
      <c r="A7" s="3"/>
      <c r="B7" s="4"/>
      <c r="C7" s="6" t="s">
        <v>6</v>
      </c>
      <c r="D7" s="6" t="s">
        <v>7</v>
      </c>
      <c r="E7" s="6" t="s">
        <v>8</v>
      </c>
      <c r="F7" s="7" t="s">
        <v>9</v>
      </c>
    </row>
    <row r="8" spans="1:6" ht="12.75">
      <c r="A8" s="3" t="s">
        <v>10</v>
      </c>
      <c r="B8" s="4">
        <f>B3*(B4-B5)*B6</f>
        <v>0.5803646847293694</v>
      </c>
      <c r="C8" s="6">
        <v>0</v>
      </c>
      <c r="D8" s="8">
        <f>F3</f>
        <v>4</v>
      </c>
      <c r="E8" s="8">
        <v>0</v>
      </c>
      <c r="F8" s="8"/>
    </row>
    <row r="9" spans="1:6" ht="12.75">
      <c r="A9" s="3" t="s">
        <v>11</v>
      </c>
      <c r="B9" s="4">
        <f>B3</f>
        <v>0.42913385826771655</v>
      </c>
      <c r="C9" s="6">
        <v>30</v>
      </c>
      <c r="D9" s="8">
        <f aca="true" t="shared" si="0" ref="D9:D19">A/E9+B</f>
        <v>0.9026453175985334</v>
      </c>
      <c r="E9" s="8">
        <f aca="true" t="shared" si="1" ref="E9:E19">E8+F9</f>
        <v>1.2256613293996332</v>
      </c>
      <c r="F9" s="8">
        <f aca="true" t="shared" si="2" ref="F9:F19">AVERAGE(D8:D9)*(C9-C8)/60</f>
        <v>1.2256613293996332</v>
      </c>
    </row>
    <row r="10" spans="3:6" ht="12.75">
      <c r="C10" s="6">
        <v>60</v>
      </c>
      <c r="D10" s="8">
        <f t="shared" si="0"/>
        <v>0.7815715838085919</v>
      </c>
      <c r="E10" s="8">
        <f t="shared" si="1"/>
        <v>1.6467155547514145</v>
      </c>
      <c r="F10" s="8">
        <f t="shared" si="2"/>
        <v>0.42105422535178133</v>
      </c>
    </row>
    <row r="11" spans="3:6" ht="12.75">
      <c r="C11" s="6">
        <v>90</v>
      </c>
      <c r="D11" s="8">
        <f t="shared" si="0"/>
        <v>0.7162757432889792</v>
      </c>
      <c r="E11" s="8">
        <f t="shared" si="1"/>
        <v>2.021177386525807</v>
      </c>
      <c r="F11" s="8">
        <f t="shared" si="2"/>
        <v>0.3744618317743928</v>
      </c>
    </row>
    <row r="12" spans="3:6" ht="12.75">
      <c r="C12" s="6">
        <v>120</v>
      </c>
      <c r="D12" s="8">
        <f t="shared" si="0"/>
        <v>0.6741394701031761</v>
      </c>
      <c r="E12" s="8">
        <f t="shared" si="1"/>
        <v>2.368781189873846</v>
      </c>
      <c r="F12" s="8">
        <f t="shared" si="2"/>
        <v>0.34760380334803886</v>
      </c>
    </row>
    <row r="13" spans="3:6" ht="12.75">
      <c r="C13" s="6">
        <v>150</v>
      </c>
      <c r="D13" s="8">
        <f t="shared" si="0"/>
        <v>0.6442136286081341</v>
      </c>
      <c r="E13" s="8">
        <f t="shared" si="1"/>
        <v>2.698369464551673</v>
      </c>
      <c r="F13" s="8">
        <f t="shared" si="2"/>
        <v>0.3295882746778276</v>
      </c>
    </row>
    <row r="14" spans="3:6" ht="12.75">
      <c r="C14" s="6">
        <v>180</v>
      </c>
      <c r="D14" s="8">
        <f t="shared" si="0"/>
        <v>0.6216370096331718</v>
      </c>
      <c r="E14" s="8">
        <f t="shared" si="1"/>
        <v>3.0148321241119995</v>
      </c>
      <c r="F14" s="8">
        <f t="shared" si="2"/>
        <v>0.3164626595603265</v>
      </c>
    </row>
    <row r="15" spans="3:6" ht="12.75">
      <c r="C15" s="6">
        <v>210</v>
      </c>
      <c r="D15" s="8">
        <f t="shared" si="0"/>
        <v>0.6038787550304898</v>
      </c>
      <c r="E15" s="8">
        <f t="shared" si="1"/>
        <v>3.321211065277915</v>
      </c>
      <c r="F15" s="8">
        <f t="shared" si="2"/>
        <v>0.3063789411659154</v>
      </c>
    </row>
    <row r="16" spans="3:6" ht="12.75">
      <c r="C16" s="6">
        <v>240</v>
      </c>
      <c r="D16" s="8">
        <f t="shared" si="0"/>
        <v>0.5894755423207045</v>
      </c>
      <c r="E16" s="8">
        <f t="shared" si="1"/>
        <v>3.6195496396157134</v>
      </c>
      <c r="F16" s="8">
        <f t="shared" si="2"/>
        <v>0.2983385743377986</v>
      </c>
    </row>
    <row r="17" spans="3:6" ht="12.75">
      <c r="C17" s="6">
        <v>270</v>
      </c>
      <c r="D17" s="8">
        <f t="shared" si="0"/>
        <v>0.5775154886498353</v>
      </c>
      <c r="E17" s="8">
        <f t="shared" si="1"/>
        <v>3.9112973973583482</v>
      </c>
      <c r="F17" s="8">
        <f t="shared" si="2"/>
        <v>0.29174775774263495</v>
      </c>
    </row>
    <row r="18" spans="3:6" ht="12.75">
      <c r="C18" s="6">
        <v>300</v>
      </c>
      <c r="D18" s="8">
        <f t="shared" si="0"/>
        <v>0.5673973825293063</v>
      </c>
      <c r="E18" s="8">
        <f t="shared" si="1"/>
        <v>4.1975256151531335</v>
      </c>
      <c r="F18" s="8">
        <f t="shared" si="2"/>
        <v>0.28622821779478536</v>
      </c>
    </row>
    <row r="19" spans="3:6" ht="12.75">
      <c r="C19" s="6">
        <v>330</v>
      </c>
      <c r="D19" s="8">
        <f t="shared" si="0"/>
        <v>0.5587069739732033</v>
      </c>
      <c r="E19" s="8">
        <f t="shared" si="1"/>
        <v>4.479051704278761</v>
      </c>
      <c r="F19" s="8">
        <f t="shared" si="2"/>
        <v>0.2815260891256274</v>
      </c>
    </row>
  </sheetData>
  <mergeCells count="1">
    <mergeCell ref="A1:C1"/>
  </mergeCells>
  <printOptions gridLines="1" headings="1"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</dc:creator>
  <cp:keywords/>
  <dc:description/>
  <cp:lastModifiedBy>Anthony Benoit</cp:lastModifiedBy>
  <cp:lastPrinted>1999-10-14T22:08:21Z</cp:lastPrinted>
  <dcterms:created xsi:type="dcterms:W3CDTF">1998-10-13T15:53:23Z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